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D3C26B0A-AF1E-4EE0-9B02-123D2E1428E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eason 2 Rank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V50" i="1" l="1"/>
  <c r="U50" i="1"/>
  <c r="T50" i="1"/>
  <c r="S50" i="1"/>
  <c r="V49" i="1"/>
  <c r="U49" i="1"/>
  <c r="T49" i="1"/>
  <c r="S49" i="1"/>
  <c r="V48" i="1"/>
  <c r="U48" i="1"/>
  <c r="T48" i="1"/>
  <c r="S48" i="1"/>
  <c r="V47" i="1"/>
  <c r="U47" i="1"/>
  <c r="T47" i="1"/>
  <c r="S47" i="1"/>
  <c r="V46" i="1"/>
  <c r="U46" i="1"/>
  <c r="T46" i="1"/>
  <c r="S46" i="1"/>
  <c r="V45" i="1"/>
  <c r="U45" i="1"/>
  <c r="T45" i="1"/>
  <c r="S45" i="1"/>
  <c r="V44" i="1"/>
  <c r="U44" i="1"/>
  <c r="T44" i="1"/>
  <c r="S44" i="1"/>
  <c r="V43" i="1"/>
  <c r="U43" i="1"/>
  <c r="T43" i="1"/>
  <c r="S43" i="1"/>
  <c r="V42" i="1"/>
  <c r="U42" i="1"/>
  <c r="T42" i="1"/>
  <c r="S42" i="1"/>
  <c r="V41" i="1"/>
  <c r="U41" i="1"/>
  <c r="T41" i="1"/>
  <c r="S41" i="1"/>
  <c r="V40" i="1"/>
  <c r="U40" i="1"/>
  <c r="T40" i="1"/>
  <c r="S40" i="1"/>
  <c r="V39" i="1"/>
  <c r="U39" i="1"/>
  <c r="T39" i="1"/>
  <c r="S39" i="1"/>
  <c r="V38" i="1"/>
  <c r="U38" i="1"/>
  <c r="T38" i="1"/>
  <c r="S38" i="1"/>
  <c r="V37" i="1"/>
  <c r="U37" i="1"/>
  <c r="T37" i="1"/>
  <c r="S37" i="1"/>
  <c r="V36" i="1"/>
  <c r="U36" i="1"/>
  <c r="T36" i="1"/>
  <c r="S36" i="1"/>
  <c r="V35" i="1" l="1"/>
  <c r="U35" i="1"/>
  <c r="T35" i="1"/>
  <c r="S35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N4" i="1"/>
  <c r="O3" i="1"/>
  <c r="N3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3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M50" i="1" l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D35" i="1" l="1"/>
  <c r="E35" i="1" s="1"/>
  <c r="Q35" i="1" s="1"/>
  <c r="D39" i="1"/>
  <c r="D43" i="1"/>
  <c r="E43" i="1" s="1"/>
  <c r="Q43" i="1" s="1"/>
  <c r="D36" i="1"/>
  <c r="E36" i="1" s="1"/>
  <c r="Q36" i="1" s="1"/>
  <c r="D40" i="1"/>
  <c r="E40" i="1" s="1"/>
  <c r="Q40" i="1" s="1"/>
  <c r="D44" i="1"/>
  <c r="E44" i="1" s="1"/>
  <c r="Q44" i="1" s="1"/>
  <c r="D48" i="1"/>
  <c r="E48" i="1" s="1"/>
  <c r="Q48" i="1" s="1"/>
  <c r="D37" i="1"/>
  <c r="E37" i="1" s="1"/>
  <c r="Q37" i="1" s="1"/>
  <c r="D41" i="1"/>
  <c r="E41" i="1" s="1"/>
  <c r="Q41" i="1" s="1"/>
  <c r="D45" i="1"/>
  <c r="E45" i="1" s="1"/>
  <c r="Q45" i="1" s="1"/>
  <c r="D49" i="1"/>
  <c r="E49" i="1" s="1"/>
  <c r="Q49" i="1" s="1"/>
  <c r="D47" i="1"/>
  <c r="E47" i="1" s="1"/>
  <c r="Q47" i="1" s="1"/>
  <c r="D38" i="1"/>
  <c r="E38" i="1" s="1"/>
  <c r="Q38" i="1" s="1"/>
  <c r="D42" i="1"/>
  <c r="E42" i="1" s="1"/>
  <c r="Q42" i="1" s="1"/>
  <c r="D46" i="1"/>
  <c r="E46" i="1" s="1"/>
  <c r="Q46" i="1" s="1"/>
  <c r="D50" i="1"/>
  <c r="E50" i="1" s="1"/>
  <c r="Q50" i="1" s="1"/>
  <c r="E39" i="1"/>
  <c r="Q39" i="1" s="1"/>
  <c r="R46" i="1" l="1"/>
  <c r="R50" i="1"/>
  <c r="R48" i="1"/>
  <c r="R47" i="1"/>
  <c r="R49" i="1"/>
  <c r="R35" i="1"/>
  <c r="R37" i="1"/>
  <c r="R36" i="1"/>
  <c r="R38" i="1"/>
  <c r="R39" i="1"/>
  <c r="R40" i="1"/>
  <c r="R41" i="1"/>
  <c r="R42" i="1"/>
  <c r="R43" i="1"/>
  <c r="R44" i="1"/>
  <c r="R45" i="1"/>
</calcChain>
</file>

<file path=xl/sharedStrings.xml><?xml version="1.0" encoding="utf-8"?>
<sst xmlns="http://schemas.openxmlformats.org/spreadsheetml/2006/main" count="988" uniqueCount="124">
  <si>
    <t>Team</t>
  </si>
  <si>
    <t>Non-Conf</t>
  </si>
  <si>
    <t>Conf</t>
  </si>
  <si>
    <t>TMVL Cup</t>
  </si>
  <si>
    <t>TMVL Shield</t>
  </si>
  <si>
    <t>WGM Cup</t>
  </si>
  <si>
    <t>Conf Tourney</t>
  </si>
  <si>
    <t>Championship</t>
  </si>
  <si>
    <t>Holyoke</t>
  </si>
  <si>
    <t>CP</t>
  </si>
  <si>
    <t>RP</t>
  </si>
  <si>
    <t>T7</t>
  </si>
  <si>
    <t>T14</t>
  </si>
  <si>
    <t>Roster</t>
  </si>
  <si>
    <t>Wins</t>
  </si>
  <si>
    <t>Sets</t>
  </si>
  <si>
    <t>Resources</t>
  </si>
  <si>
    <t>Team Stats</t>
  </si>
  <si>
    <t>Bonus RP</t>
  </si>
  <si>
    <t>St. Charles</t>
  </si>
  <si>
    <t>Columbia</t>
  </si>
  <si>
    <t>New Orleans</t>
  </si>
  <si>
    <t>San Diego</t>
  </si>
  <si>
    <t>Carlsbad</t>
  </si>
  <si>
    <t>Quincy</t>
  </si>
  <si>
    <t>Mendon</t>
  </si>
  <si>
    <t>Antioch</t>
  </si>
  <si>
    <t>Burlington</t>
  </si>
  <si>
    <t>Sheboygan</t>
  </si>
  <si>
    <t>Schenectady</t>
  </si>
  <si>
    <t>Normal</t>
  </si>
  <si>
    <t>Albuquerque</t>
  </si>
  <si>
    <t>Teutopolis</t>
  </si>
  <si>
    <t>Baton Rouge</t>
  </si>
  <si>
    <t>Santa Clara</t>
  </si>
  <si>
    <t>Recruits</t>
  </si>
  <si>
    <t>3*</t>
  </si>
  <si>
    <t>4*</t>
  </si>
  <si>
    <t>5*</t>
  </si>
  <si>
    <t>X-60/5</t>
  </si>
  <si>
    <t>Div by 4</t>
  </si>
  <si>
    <t>Rank 16-1</t>
  </si>
  <si>
    <t>T7-Roster</t>
  </si>
  <si>
    <t>T7 Diff</t>
  </si>
  <si>
    <t>Base</t>
  </si>
  <si>
    <t>Match Results</t>
  </si>
  <si>
    <t>Non-C</t>
  </si>
  <si>
    <t>TMVL C</t>
  </si>
  <si>
    <t>TMVL S</t>
  </si>
  <si>
    <t>WGM</t>
  </si>
  <si>
    <t>Conf T</t>
  </si>
  <si>
    <t>Champ</t>
  </si>
  <si>
    <t>CP +</t>
  </si>
  <si>
    <t>RP +</t>
  </si>
  <si>
    <t>Total</t>
  </si>
  <si>
    <t>Final Rank</t>
  </si>
  <si>
    <t>Base Calculations</t>
  </si>
  <si>
    <t>Final Rankings</t>
  </si>
  <si>
    <t>Record</t>
  </si>
  <si>
    <t>W/L</t>
  </si>
  <si>
    <t>Subtract</t>
  </si>
  <si>
    <t>Weighted</t>
  </si>
  <si>
    <t>Values</t>
  </si>
  <si>
    <t>Recruit Points</t>
  </si>
  <si>
    <t>Output</t>
  </si>
  <si>
    <t>Match #</t>
  </si>
  <si>
    <t>Competition</t>
  </si>
  <si>
    <t>L</t>
  </si>
  <si>
    <t>Sets W</t>
  </si>
  <si>
    <t>Sets L</t>
  </si>
  <si>
    <t>Conf 2</t>
  </si>
  <si>
    <t>Conf 1</t>
  </si>
  <si>
    <t>TMVL Cup R1</t>
  </si>
  <si>
    <t>WGM Cup G1</t>
  </si>
  <si>
    <t>Conf 3</t>
  </si>
  <si>
    <t>Conf 4</t>
  </si>
  <si>
    <t>WGM Cup G2</t>
  </si>
  <si>
    <t>Conf 5</t>
  </si>
  <si>
    <t>Conf 6</t>
  </si>
  <si>
    <t>WGM Cup G3</t>
  </si>
  <si>
    <t>Conf 7</t>
  </si>
  <si>
    <t>Conf 8</t>
  </si>
  <si>
    <t>Non-Conf 1</t>
  </si>
  <si>
    <t>TMVL Cup R2</t>
  </si>
  <si>
    <t>TMVL Shield R1</t>
  </si>
  <si>
    <t>Conf 9</t>
  </si>
  <si>
    <t>Conf 10</t>
  </si>
  <si>
    <t>Non-Conf 2</t>
  </si>
  <si>
    <t>WGM Cup Sweet 16</t>
  </si>
  <si>
    <t>Conf 11</t>
  </si>
  <si>
    <t>Conf 12</t>
  </si>
  <si>
    <t>Conf 13</t>
  </si>
  <si>
    <t>Non-Conf 3</t>
  </si>
  <si>
    <t>Conf Tourn Qs</t>
  </si>
  <si>
    <t>WGM Cup Qs</t>
  </si>
  <si>
    <t>WGM Cup Semis</t>
  </si>
  <si>
    <t>Conf 14</t>
  </si>
  <si>
    <t>Non-Conf 4</t>
  </si>
  <si>
    <t>Conf Tourn Finals</t>
  </si>
  <si>
    <t>Conf Tourn Semis</t>
  </si>
  <si>
    <t>WGM Cup Final</t>
  </si>
  <si>
    <t>Non-Conf 5</t>
  </si>
  <si>
    <t>Non-Conf 6</t>
  </si>
  <si>
    <t>Championship Qs</t>
  </si>
  <si>
    <t>Holyoke Invit Qs</t>
  </si>
  <si>
    <t>Non-Conf 7</t>
  </si>
  <si>
    <t>TMVL Cup R3</t>
  </si>
  <si>
    <t>TMVL Shield R2</t>
  </si>
  <si>
    <t>Championship Semis</t>
  </si>
  <si>
    <t>Holyoke Invit Semis</t>
  </si>
  <si>
    <t>Non-Conf 8</t>
  </si>
  <si>
    <t>TMVL Cup Final</t>
  </si>
  <si>
    <t>TMVL Shield Final</t>
  </si>
  <si>
    <t>Championship Finals</t>
  </si>
  <si>
    <t>Holyoke Invit Finals</t>
  </si>
  <si>
    <t>W</t>
  </si>
  <si>
    <t>Sess 2</t>
  </si>
  <si>
    <t>Session 3</t>
  </si>
  <si>
    <t>Session 4</t>
  </si>
  <si>
    <t>Session 5</t>
  </si>
  <si>
    <t>Session 6</t>
  </si>
  <si>
    <t>*3</t>
  </si>
  <si>
    <t>*1.5</t>
  </si>
  <si>
    <t>Adjusted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</si>
</sst>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2" xfId="0" applyFill="1" applyBorder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2" xfId="0" applyFill="1" applyBorder="1"/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27" xfId="0" applyFont="1" applyFill="1" applyBorder="1"/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30" xfId="0" applyFont="1" applyFill="1" applyBorder="1"/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9"/>
  <sheetViews>
    <sheetView tabSelected="1" workbookViewId="0"/>
  </sheetViews>
  <sheetFormatPr defaultRowHeight="15" x14ac:dyDescent="0.25"/>
  <cols>
    <col min="1" max="1" width="12.7109375" bestFit="1" customWidth="1"/>
    <col min="2" max="26" width="9.140625" style="1"/>
  </cols>
  <sheetData>
    <row r="1" spans="1:26" x14ac:dyDescent="0.25">
      <c r="A1" s="3"/>
      <c r="B1" s="74" t="s">
        <v>2</v>
      </c>
      <c r="C1" s="68"/>
      <c r="D1" s="68" t="s">
        <v>1</v>
      </c>
      <c r="E1" s="68"/>
      <c r="F1" s="68" t="s">
        <v>3</v>
      </c>
      <c r="G1" s="68"/>
      <c r="H1" s="68" t="s">
        <v>4</v>
      </c>
      <c r="I1" s="68"/>
      <c r="J1" s="68" t="s">
        <v>5</v>
      </c>
      <c r="K1" s="68"/>
      <c r="L1" s="68" t="s">
        <v>6</v>
      </c>
      <c r="M1" s="68"/>
      <c r="N1" s="68" t="s">
        <v>7</v>
      </c>
      <c r="O1" s="68"/>
      <c r="P1" s="68" t="s">
        <v>8</v>
      </c>
      <c r="Q1" s="69"/>
      <c r="R1" s="74" t="s">
        <v>16</v>
      </c>
      <c r="S1" s="75"/>
      <c r="T1" s="70" t="s">
        <v>17</v>
      </c>
      <c r="U1" s="71"/>
      <c r="V1" s="71"/>
      <c r="W1" s="72"/>
      <c r="X1" s="67" t="s">
        <v>35</v>
      </c>
      <c r="Y1" s="68"/>
      <c r="Z1" s="69"/>
    </row>
    <row r="2" spans="1:26" x14ac:dyDescent="0.25">
      <c r="A2" s="6" t="s">
        <v>0</v>
      </c>
      <c r="B2" s="7" t="s">
        <v>14</v>
      </c>
      <c r="C2" s="8" t="s">
        <v>15</v>
      </c>
      <c r="D2" s="8" t="s">
        <v>14</v>
      </c>
      <c r="E2" s="8" t="s">
        <v>15</v>
      </c>
      <c r="F2" s="8" t="s">
        <v>14</v>
      </c>
      <c r="G2" s="8" t="s">
        <v>15</v>
      </c>
      <c r="H2" s="8" t="s">
        <v>14</v>
      </c>
      <c r="I2" s="8" t="s">
        <v>15</v>
      </c>
      <c r="J2" s="8" t="s">
        <v>14</v>
      </c>
      <c r="K2" s="8" t="s">
        <v>15</v>
      </c>
      <c r="L2" s="8" t="s">
        <v>14</v>
      </c>
      <c r="M2" s="8" t="s">
        <v>15</v>
      </c>
      <c r="N2" s="8" t="s">
        <v>14</v>
      </c>
      <c r="O2" s="8" t="s">
        <v>15</v>
      </c>
      <c r="P2" s="8" t="s">
        <v>14</v>
      </c>
      <c r="Q2" s="9" t="s">
        <v>15</v>
      </c>
      <c r="R2" s="7" t="s">
        <v>9</v>
      </c>
      <c r="S2" s="36" t="s">
        <v>10</v>
      </c>
      <c r="T2" s="7" t="s">
        <v>11</v>
      </c>
      <c r="U2" s="8" t="s">
        <v>12</v>
      </c>
      <c r="V2" s="8" t="s">
        <v>13</v>
      </c>
      <c r="W2" s="9" t="s">
        <v>43</v>
      </c>
      <c r="X2" s="42" t="s">
        <v>36</v>
      </c>
      <c r="Y2" s="8" t="s">
        <v>37</v>
      </c>
      <c r="Z2" s="9" t="s">
        <v>38</v>
      </c>
    </row>
    <row r="3" spans="1:26" x14ac:dyDescent="0.25">
      <c r="A3" s="3" t="s">
        <v>19</v>
      </c>
      <c r="B3" s="4">
        <f>COUNTIF(B74,"W")+COUNTIF(E74,"W")+COUNTIF(B94,"W")+COUNTIF(E94,"W")+COUNTIF(B114,"W")+COUNTIF(E114,"W")+COUNTIF(B134,"W")+COUNTIF(E134,"W")+COUNTIF(B154,"W")+COUNTIF(E154,"W")+COUNTIF(B174,"W")+COUNTIF(E174,"W")+COUNTIF(B194,"W")+COUNTIF(B214,"W")</f>
        <v>6</v>
      </c>
      <c r="C3" s="2">
        <f>SUM(C74,F74,C94,F94,C114,F114,C134,F134,C154,F154,C174,F174,C194,C214)</f>
        <v>23</v>
      </c>
      <c r="D3" s="2">
        <f>COUNTIF(H134,"W")+COUNTIF(H154,"W")+COUNTIF(E194,"W")+COUNTIF(E214,"W")+COUNTIF(B234,"W")+COUNTIF(E234,"W")+COUNTIF(B254,"W")+COUNTIF(B274,"W")</f>
        <v>1</v>
      </c>
      <c r="E3" s="2">
        <f>SUM(I134,I154,F194,F214,C234,F234,C254,C274)</f>
        <v>3</v>
      </c>
      <c r="F3" s="2">
        <f>COUNTIF(H74,"W")+COUNTIF(K134,"W")+COUNTIF(E254,"W")+COUNTIF(E274,"W")</f>
        <v>1</v>
      </c>
      <c r="G3" s="2">
        <f>SUM(I74,L134,F254,F274)</f>
        <v>3</v>
      </c>
      <c r="H3" s="2">
        <f>COUNTIF(N134,"W")+COUNTIF(H254,"W")+COUNTIF(H274,"W")</f>
        <v>0</v>
      </c>
      <c r="I3" s="2">
        <f>SUM(O134,I254,I274)</f>
        <v>0</v>
      </c>
      <c r="J3" s="2">
        <f>COUNTIF(K74,"W")+COUNTIF(H94,"W")+COUNTIF(H114,"W")+COUNTIF(K154,"W")+COUNTIF(K174,"W")+COUNTIF(K194,"W")+COUNTIF(K214,"W")</f>
        <v>3</v>
      </c>
      <c r="K3" s="2">
        <f>SUM(L74,I94,I114,L154,L174,L194,L214)</f>
        <v>9</v>
      </c>
      <c r="L3" s="2">
        <f>COUNTIF(H174,"W")+COUNTIF(H194,"W")+COUNTIF(H214,"W")</f>
        <v>1</v>
      </c>
      <c r="M3" s="2">
        <f>SUM(I174,I194,I214)</f>
        <v>3</v>
      </c>
      <c r="N3" s="2">
        <f>COUNTIF(H234,"W")+COUNTIF(K254,"W")+COUNTIF(K274,"W")</f>
        <v>0</v>
      </c>
      <c r="O3" s="2">
        <f>SUM(I234,L254,L274)</f>
        <v>0</v>
      </c>
      <c r="P3" s="2">
        <f>COUNTIF(K234,"W")+COUNTIF(N254,"W")+COUNTIF(N274,"W")</f>
        <v>0</v>
      </c>
      <c r="Q3" s="5">
        <f>SUM(L234,O254,O274)</f>
        <v>0</v>
      </c>
      <c r="R3" s="4">
        <v>66</v>
      </c>
      <c r="S3" s="39">
        <v>875</v>
      </c>
      <c r="T3" s="17">
        <v>72.599999999999994</v>
      </c>
      <c r="U3" s="18">
        <v>69.5</v>
      </c>
      <c r="V3" s="18">
        <v>67.400000000000006</v>
      </c>
      <c r="W3" s="19">
        <f>T3-V3</f>
        <v>5.1999999999999886</v>
      </c>
      <c r="X3" s="43"/>
      <c r="Y3" s="2"/>
      <c r="Z3" s="5">
        <v>1</v>
      </c>
    </row>
    <row r="4" spans="1:26" x14ac:dyDescent="0.25">
      <c r="A4" s="10" t="s">
        <v>20</v>
      </c>
      <c r="B4" s="11">
        <f>COUNTIF(B75,"W")+COUNTIF(E75,"W")+COUNTIF(B95,"W")+COUNTIF(E95,"W")+COUNTIF(B115,"W")+COUNTIF(E115,"W")+COUNTIF(B135,"W")+COUNTIF(E135,"W")+COUNTIF(B155,"W")+COUNTIF(E155,"W")+COUNTIF(B175,"W")+COUNTIF(E175,"W")+COUNTIF(B195,"W")+COUNTIF(B215,"W")</f>
        <v>5</v>
      </c>
      <c r="C4" s="12">
        <f t="shared" ref="C4:C18" si="0">SUM(C75,F75,C95,F95,C115,F115,C135,F135,C155,F155,C175,F175,C195,C215)</f>
        <v>18</v>
      </c>
      <c r="D4" s="12">
        <f t="shared" ref="D4:D18" si="1">COUNTIF(H135,"W")+COUNTIF(H155,"W")+COUNTIF(E195,"W")+COUNTIF(E215,"W")+COUNTIF(B235,"W")+COUNTIF(E235,"W")+COUNTIF(B255,"W")+COUNTIF(B275,"W")</f>
        <v>0</v>
      </c>
      <c r="E4" s="12">
        <f t="shared" ref="E4:E18" si="2">SUM(I135,I155,F195,F215,C235,F235,C255,C275)</f>
        <v>2</v>
      </c>
      <c r="F4" s="12">
        <f t="shared" ref="F4:F18" si="3">COUNTIF(H75,"W")+COUNTIF(K135,"W")+COUNTIF(E255,"W")+COUNTIF(E275,"W")</f>
        <v>0</v>
      </c>
      <c r="G4" s="12">
        <f t="shared" ref="G4:G18" si="4">SUM(I75,L135,F255,F275)</f>
        <v>0</v>
      </c>
      <c r="H4" s="12">
        <f t="shared" ref="H4:H18" si="5">COUNTIF(N135,"W")+COUNTIF(H255,"W")+COUNTIF(H275,"W")</f>
        <v>1</v>
      </c>
      <c r="I4" s="12">
        <f t="shared" ref="I4:I18" si="6">SUM(O135,I255,I275)</f>
        <v>3</v>
      </c>
      <c r="J4" s="12">
        <f t="shared" ref="J4:J18" si="7">COUNTIF(K75,"W")+COUNTIF(H95,"W")+COUNTIF(H115,"W")+COUNTIF(K155,"W")+COUNTIF(K175,"W")+COUNTIF(K195,"W")+COUNTIF(K215,"W")</f>
        <v>2</v>
      </c>
      <c r="K4" s="12">
        <f t="shared" ref="K4:K18" si="8">SUM(L75,I95,I115,L155,L175,L195,L215)</f>
        <v>8</v>
      </c>
      <c r="L4" s="12">
        <f t="shared" ref="L4:L18" si="9">COUNTIF(H175,"W")+COUNTIF(H195,"W")+COUNTIF(H215,"W")</f>
        <v>0</v>
      </c>
      <c r="M4" s="12">
        <f t="shared" ref="M4:M18" si="10">SUM(I175,I195,I215)</f>
        <v>2</v>
      </c>
      <c r="N4" s="12">
        <f t="shared" ref="N4:N18" si="11">COUNTIF(H235,"W")+COUNTIF(K255,"W")+COUNTIF(K275,"W")</f>
        <v>0</v>
      </c>
      <c r="O4" s="12">
        <f t="shared" ref="O4:O18" si="12">SUM(I235,L255,L275)</f>
        <v>0</v>
      </c>
      <c r="P4" s="12">
        <f t="shared" ref="P4:P18" si="13">COUNTIF(K235,"W")+COUNTIF(N255,"W")+COUNTIF(N275,"W")</f>
        <v>0</v>
      </c>
      <c r="Q4" s="13">
        <f t="shared" ref="Q4:Q18" si="14">SUM(L235,O255,O275)</f>
        <v>0</v>
      </c>
      <c r="R4" s="11">
        <v>72</v>
      </c>
      <c r="S4" s="40">
        <v>429</v>
      </c>
      <c r="T4" s="20">
        <v>73.099999999999994</v>
      </c>
      <c r="U4" s="21">
        <v>65.400000000000006</v>
      </c>
      <c r="V4" s="21">
        <v>63.9</v>
      </c>
      <c r="W4" s="22">
        <f t="shared" ref="W4:W18" si="15">T4-V4</f>
        <v>9.1999999999999957</v>
      </c>
      <c r="X4" s="43"/>
      <c r="Y4" s="2">
        <v>1</v>
      </c>
      <c r="Z4" s="5">
        <v>1</v>
      </c>
    </row>
    <row r="5" spans="1:26" x14ac:dyDescent="0.25">
      <c r="A5" s="3" t="s">
        <v>21</v>
      </c>
      <c r="B5" s="4">
        <f>COUNTIF(B76,"W")+COUNTIF(E76,"W")+COUNTIF(B96,"W")+COUNTIF(E96,"W")+COUNTIF(B116,"W")+COUNTIF(E116,"W")+COUNTIF(B136,"W")+COUNTIF(E136,"W")+COUNTIF(B156,"W")+COUNTIF(E156,"W")+COUNTIF(B176,"W")+COUNTIF(E176,"W")+COUNTIF(B196,"W")+COUNTIF(B216,"W")</f>
        <v>6</v>
      </c>
      <c r="C5" s="2">
        <f t="shared" si="0"/>
        <v>22</v>
      </c>
      <c r="D5" s="2">
        <f t="shared" si="1"/>
        <v>2</v>
      </c>
      <c r="E5" s="2">
        <f t="shared" si="2"/>
        <v>6</v>
      </c>
      <c r="F5" s="2">
        <f t="shared" si="3"/>
        <v>0</v>
      </c>
      <c r="G5" s="2">
        <f t="shared" si="4"/>
        <v>0</v>
      </c>
      <c r="H5" s="2">
        <f t="shared" si="5"/>
        <v>1</v>
      </c>
      <c r="I5" s="2">
        <f t="shared" si="6"/>
        <v>3</v>
      </c>
      <c r="J5" s="2">
        <f t="shared" si="7"/>
        <v>1</v>
      </c>
      <c r="K5" s="2">
        <f t="shared" si="8"/>
        <v>6</v>
      </c>
      <c r="L5" s="2">
        <f t="shared" si="9"/>
        <v>1</v>
      </c>
      <c r="M5" s="2">
        <f t="shared" si="10"/>
        <v>3</v>
      </c>
      <c r="N5" s="2">
        <f t="shared" si="11"/>
        <v>0</v>
      </c>
      <c r="O5" s="2">
        <f t="shared" si="12"/>
        <v>0</v>
      </c>
      <c r="P5" s="2">
        <f t="shared" si="13"/>
        <v>0</v>
      </c>
      <c r="Q5" s="5">
        <f t="shared" si="14"/>
        <v>0</v>
      </c>
      <c r="R5" s="4">
        <v>73</v>
      </c>
      <c r="S5" s="39">
        <v>1078</v>
      </c>
      <c r="T5" s="17">
        <v>72.7</v>
      </c>
      <c r="U5" s="18">
        <v>65.099999999999994</v>
      </c>
      <c r="V5" s="18">
        <v>64.400000000000006</v>
      </c>
      <c r="W5" s="19">
        <f t="shared" si="15"/>
        <v>8.2999999999999972</v>
      </c>
      <c r="X5" s="43"/>
      <c r="Y5" s="2">
        <v>2</v>
      </c>
      <c r="Z5" s="5"/>
    </row>
    <row r="6" spans="1:26" x14ac:dyDescent="0.25">
      <c r="A6" s="10" t="s">
        <v>22</v>
      </c>
      <c r="B6" s="11">
        <f t="shared" ref="B6:B18" si="16">COUNTIF(B77,"W")+COUNTIF(E77,"W")+COUNTIF(B97,"W")+COUNTIF(E97,"W")+COUNTIF(B117,"W")+COUNTIF(E117,"W")+COUNTIF(B137,"W")+COUNTIF(E137,"W")+COUNTIF(B157,"W")+COUNTIF(E157,"W")+COUNTIF(B177,"W")+COUNTIF(E177,"W")+COUNTIF(B197,"W")+COUNTIF(B217,"W")</f>
        <v>4</v>
      </c>
      <c r="C6" s="12">
        <f t="shared" si="0"/>
        <v>19</v>
      </c>
      <c r="D6" s="12">
        <f t="shared" si="1"/>
        <v>1</v>
      </c>
      <c r="E6" s="12">
        <f t="shared" si="2"/>
        <v>4</v>
      </c>
      <c r="F6" s="12">
        <f t="shared" si="3"/>
        <v>0</v>
      </c>
      <c r="G6" s="12">
        <f t="shared" si="4"/>
        <v>2</v>
      </c>
      <c r="H6" s="12">
        <f t="shared" si="5"/>
        <v>0</v>
      </c>
      <c r="I6" s="12">
        <f t="shared" si="6"/>
        <v>0</v>
      </c>
      <c r="J6" s="12">
        <f t="shared" si="7"/>
        <v>0</v>
      </c>
      <c r="K6" s="12">
        <f t="shared" si="8"/>
        <v>2</v>
      </c>
      <c r="L6" s="12">
        <f t="shared" si="9"/>
        <v>0</v>
      </c>
      <c r="M6" s="12">
        <f t="shared" si="10"/>
        <v>1</v>
      </c>
      <c r="N6" s="12">
        <f t="shared" si="11"/>
        <v>0</v>
      </c>
      <c r="O6" s="12">
        <f t="shared" si="12"/>
        <v>0</v>
      </c>
      <c r="P6" s="12">
        <f t="shared" si="13"/>
        <v>0</v>
      </c>
      <c r="Q6" s="13">
        <f t="shared" si="14"/>
        <v>0</v>
      </c>
      <c r="R6" s="11">
        <v>70</v>
      </c>
      <c r="S6" s="40">
        <v>1626</v>
      </c>
      <c r="T6" s="20">
        <v>70.400000000000006</v>
      </c>
      <c r="U6" s="21">
        <v>63.6</v>
      </c>
      <c r="V6" s="21">
        <v>62.4</v>
      </c>
      <c r="W6" s="22">
        <f t="shared" si="15"/>
        <v>8.0000000000000071</v>
      </c>
      <c r="X6" s="43"/>
      <c r="Y6" s="2">
        <v>1</v>
      </c>
      <c r="Z6" s="5"/>
    </row>
    <row r="7" spans="1:26" x14ac:dyDescent="0.25">
      <c r="A7" s="3" t="s">
        <v>23</v>
      </c>
      <c r="B7" s="4">
        <f t="shared" si="16"/>
        <v>6</v>
      </c>
      <c r="C7" s="2">
        <f t="shared" si="0"/>
        <v>21</v>
      </c>
      <c r="D7" s="2">
        <f t="shared" si="1"/>
        <v>1</v>
      </c>
      <c r="E7" s="2">
        <f t="shared" si="2"/>
        <v>5</v>
      </c>
      <c r="F7" s="2">
        <f t="shared" si="3"/>
        <v>0</v>
      </c>
      <c r="G7" s="2">
        <f t="shared" si="4"/>
        <v>1</v>
      </c>
      <c r="H7" s="2">
        <f t="shared" si="5"/>
        <v>0</v>
      </c>
      <c r="I7" s="2">
        <f t="shared" si="6"/>
        <v>2</v>
      </c>
      <c r="J7" s="2">
        <f t="shared" si="7"/>
        <v>4</v>
      </c>
      <c r="K7" s="2">
        <f t="shared" si="8"/>
        <v>12</v>
      </c>
      <c r="L7" s="2">
        <f t="shared" si="9"/>
        <v>0</v>
      </c>
      <c r="M7" s="2">
        <f t="shared" si="10"/>
        <v>0</v>
      </c>
      <c r="N7" s="2">
        <f t="shared" si="11"/>
        <v>0</v>
      </c>
      <c r="O7" s="2">
        <f t="shared" si="12"/>
        <v>0</v>
      </c>
      <c r="P7" s="2">
        <f t="shared" si="13"/>
        <v>0</v>
      </c>
      <c r="Q7" s="5">
        <f t="shared" si="14"/>
        <v>0</v>
      </c>
      <c r="R7" s="4">
        <v>67</v>
      </c>
      <c r="S7" s="39">
        <v>507</v>
      </c>
      <c r="T7" s="17">
        <v>75.599999999999994</v>
      </c>
      <c r="U7" s="18">
        <v>68.8</v>
      </c>
      <c r="V7" s="18">
        <v>66.8</v>
      </c>
      <c r="W7" s="19">
        <f t="shared" si="15"/>
        <v>8.7999999999999972</v>
      </c>
      <c r="X7" s="43"/>
      <c r="Y7" s="2"/>
      <c r="Z7" s="5">
        <v>2</v>
      </c>
    </row>
    <row r="8" spans="1:26" x14ac:dyDescent="0.25">
      <c r="A8" s="10" t="s">
        <v>24</v>
      </c>
      <c r="B8" s="11">
        <f t="shared" si="16"/>
        <v>10</v>
      </c>
      <c r="C8" s="12">
        <f t="shared" si="0"/>
        <v>31</v>
      </c>
      <c r="D8" s="12">
        <f t="shared" si="1"/>
        <v>1</v>
      </c>
      <c r="E8" s="12">
        <f t="shared" si="2"/>
        <v>4</v>
      </c>
      <c r="F8" s="12">
        <f t="shared" si="3"/>
        <v>2</v>
      </c>
      <c r="G8" s="12">
        <f t="shared" si="4"/>
        <v>6</v>
      </c>
      <c r="H8" s="12">
        <f t="shared" si="5"/>
        <v>0</v>
      </c>
      <c r="I8" s="12">
        <f t="shared" si="6"/>
        <v>0</v>
      </c>
      <c r="J8" s="12">
        <f t="shared" si="7"/>
        <v>5</v>
      </c>
      <c r="K8" s="12">
        <f t="shared" si="8"/>
        <v>15</v>
      </c>
      <c r="L8" s="12">
        <f t="shared" si="9"/>
        <v>1</v>
      </c>
      <c r="M8" s="12">
        <f t="shared" si="10"/>
        <v>3</v>
      </c>
      <c r="N8" s="12">
        <f t="shared" si="11"/>
        <v>0</v>
      </c>
      <c r="O8" s="12">
        <f t="shared" si="12"/>
        <v>0</v>
      </c>
      <c r="P8" s="12">
        <f t="shared" si="13"/>
        <v>0</v>
      </c>
      <c r="Q8" s="13">
        <f t="shared" si="14"/>
        <v>0</v>
      </c>
      <c r="R8" s="11">
        <v>78</v>
      </c>
      <c r="S8" s="40">
        <v>1808</v>
      </c>
      <c r="T8" s="20">
        <v>76.099999999999994</v>
      </c>
      <c r="U8" s="21">
        <v>71.099999999999994</v>
      </c>
      <c r="V8" s="21">
        <v>68.8</v>
      </c>
      <c r="W8" s="22">
        <f t="shared" si="15"/>
        <v>7.2999999999999972</v>
      </c>
      <c r="X8" s="43"/>
      <c r="Y8" s="2">
        <v>1</v>
      </c>
      <c r="Z8" s="5"/>
    </row>
    <row r="9" spans="1:26" x14ac:dyDescent="0.25">
      <c r="A9" s="3" t="s">
        <v>25</v>
      </c>
      <c r="B9" s="4">
        <f t="shared" si="16"/>
        <v>4</v>
      </c>
      <c r="C9" s="2">
        <f t="shared" si="0"/>
        <v>21</v>
      </c>
      <c r="D9" s="2">
        <f t="shared" si="1"/>
        <v>2</v>
      </c>
      <c r="E9" s="2">
        <f t="shared" si="2"/>
        <v>6</v>
      </c>
      <c r="F9" s="2">
        <f t="shared" si="3"/>
        <v>0</v>
      </c>
      <c r="G9" s="2">
        <f t="shared" si="4"/>
        <v>1</v>
      </c>
      <c r="H9" s="2">
        <f t="shared" si="5"/>
        <v>1</v>
      </c>
      <c r="I9" s="2">
        <f t="shared" si="6"/>
        <v>3</v>
      </c>
      <c r="J9" s="2">
        <f t="shared" si="7"/>
        <v>3</v>
      </c>
      <c r="K9" s="2">
        <f t="shared" si="8"/>
        <v>11</v>
      </c>
      <c r="L9" s="2">
        <f t="shared" si="9"/>
        <v>1</v>
      </c>
      <c r="M9" s="2">
        <f t="shared" si="10"/>
        <v>3</v>
      </c>
      <c r="N9" s="2">
        <f t="shared" si="11"/>
        <v>0</v>
      </c>
      <c r="O9" s="2">
        <f t="shared" si="12"/>
        <v>0</v>
      </c>
      <c r="P9" s="2">
        <f t="shared" si="13"/>
        <v>0</v>
      </c>
      <c r="Q9" s="5">
        <f t="shared" si="14"/>
        <v>0</v>
      </c>
      <c r="R9" s="4">
        <v>67</v>
      </c>
      <c r="S9" s="39">
        <v>2565</v>
      </c>
      <c r="T9" s="17">
        <v>73.099999999999994</v>
      </c>
      <c r="U9" s="18">
        <v>67.400000000000006</v>
      </c>
      <c r="V9" s="18">
        <v>65.599999999999994</v>
      </c>
      <c r="W9" s="19">
        <f t="shared" si="15"/>
        <v>7.5</v>
      </c>
      <c r="X9" s="43"/>
      <c r="Y9" s="2"/>
      <c r="Z9" s="5"/>
    </row>
    <row r="10" spans="1:26" x14ac:dyDescent="0.25">
      <c r="A10" s="10" t="s">
        <v>26</v>
      </c>
      <c r="B10" s="11">
        <f t="shared" si="16"/>
        <v>7</v>
      </c>
      <c r="C10" s="12">
        <f t="shared" si="0"/>
        <v>24</v>
      </c>
      <c r="D10" s="12">
        <f t="shared" si="1"/>
        <v>1</v>
      </c>
      <c r="E10" s="12">
        <f t="shared" si="2"/>
        <v>5</v>
      </c>
      <c r="F10" s="12">
        <f t="shared" si="3"/>
        <v>2</v>
      </c>
      <c r="G10" s="12">
        <f t="shared" si="4"/>
        <v>6</v>
      </c>
      <c r="H10" s="12">
        <f t="shared" si="5"/>
        <v>0</v>
      </c>
      <c r="I10" s="12">
        <f t="shared" si="6"/>
        <v>0</v>
      </c>
      <c r="J10" s="12">
        <f t="shared" si="7"/>
        <v>5</v>
      </c>
      <c r="K10" s="12">
        <f t="shared" si="8"/>
        <v>15</v>
      </c>
      <c r="L10" s="12">
        <f t="shared" si="9"/>
        <v>0</v>
      </c>
      <c r="M10" s="12">
        <f t="shared" si="10"/>
        <v>0</v>
      </c>
      <c r="N10" s="12">
        <f t="shared" si="11"/>
        <v>0</v>
      </c>
      <c r="O10" s="12">
        <f t="shared" si="12"/>
        <v>0</v>
      </c>
      <c r="P10" s="12">
        <f t="shared" si="13"/>
        <v>0</v>
      </c>
      <c r="Q10" s="13">
        <f t="shared" si="14"/>
        <v>0</v>
      </c>
      <c r="R10" s="11">
        <v>69</v>
      </c>
      <c r="S10" s="40">
        <v>288</v>
      </c>
      <c r="T10" s="20">
        <v>75.599999999999994</v>
      </c>
      <c r="U10" s="21">
        <v>68.8</v>
      </c>
      <c r="V10" s="21">
        <v>67.2</v>
      </c>
      <c r="W10" s="22">
        <f t="shared" si="15"/>
        <v>8.3999999999999915</v>
      </c>
      <c r="X10" s="43"/>
      <c r="Y10" s="2">
        <v>3</v>
      </c>
      <c r="Z10" s="5"/>
    </row>
    <row r="11" spans="1:26" x14ac:dyDescent="0.25">
      <c r="A11" s="3" t="s">
        <v>27</v>
      </c>
      <c r="B11" s="4">
        <f t="shared" si="16"/>
        <v>5</v>
      </c>
      <c r="C11" s="2">
        <f t="shared" si="0"/>
        <v>22</v>
      </c>
      <c r="D11" s="2">
        <f t="shared" si="1"/>
        <v>1</v>
      </c>
      <c r="E11" s="2">
        <f t="shared" si="2"/>
        <v>3</v>
      </c>
      <c r="F11" s="2">
        <f t="shared" si="3"/>
        <v>1</v>
      </c>
      <c r="G11" s="2">
        <f t="shared" si="4"/>
        <v>3</v>
      </c>
      <c r="H11" s="2">
        <f t="shared" si="5"/>
        <v>0</v>
      </c>
      <c r="I11" s="2">
        <f t="shared" si="6"/>
        <v>0</v>
      </c>
      <c r="J11" s="2">
        <f t="shared" si="7"/>
        <v>3</v>
      </c>
      <c r="K11" s="2">
        <f t="shared" si="8"/>
        <v>12</v>
      </c>
      <c r="L11" s="2">
        <f t="shared" si="9"/>
        <v>0</v>
      </c>
      <c r="M11" s="2">
        <f t="shared" si="10"/>
        <v>0</v>
      </c>
      <c r="N11" s="2">
        <f t="shared" si="11"/>
        <v>0</v>
      </c>
      <c r="O11" s="2">
        <f t="shared" si="12"/>
        <v>0</v>
      </c>
      <c r="P11" s="2">
        <f t="shared" si="13"/>
        <v>0</v>
      </c>
      <c r="Q11" s="5">
        <f t="shared" si="14"/>
        <v>0</v>
      </c>
      <c r="R11" s="4">
        <v>68</v>
      </c>
      <c r="S11" s="39">
        <v>2305</v>
      </c>
      <c r="T11" s="17">
        <v>70.400000000000006</v>
      </c>
      <c r="U11" s="18">
        <v>64.7</v>
      </c>
      <c r="V11" s="18">
        <v>63.6</v>
      </c>
      <c r="W11" s="19">
        <f t="shared" si="15"/>
        <v>6.8000000000000043</v>
      </c>
      <c r="X11" s="43"/>
      <c r="Y11" s="2"/>
      <c r="Z11" s="5"/>
    </row>
    <row r="12" spans="1:26" x14ac:dyDescent="0.25">
      <c r="A12" s="10" t="s">
        <v>28</v>
      </c>
      <c r="B12" s="11">
        <f t="shared" si="16"/>
        <v>8</v>
      </c>
      <c r="C12" s="12">
        <f t="shared" si="0"/>
        <v>30</v>
      </c>
      <c r="D12" s="12">
        <f t="shared" si="1"/>
        <v>2</v>
      </c>
      <c r="E12" s="12">
        <f t="shared" si="2"/>
        <v>6</v>
      </c>
      <c r="F12" s="12">
        <f t="shared" si="3"/>
        <v>1</v>
      </c>
      <c r="G12" s="12">
        <f t="shared" si="4"/>
        <v>4</v>
      </c>
      <c r="H12" s="12">
        <f t="shared" si="5"/>
        <v>0</v>
      </c>
      <c r="I12" s="12">
        <f t="shared" si="6"/>
        <v>0</v>
      </c>
      <c r="J12" s="12">
        <f t="shared" si="7"/>
        <v>2</v>
      </c>
      <c r="K12" s="12">
        <f t="shared" si="8"/>
        <v>8</v>
      </c>
      <c r="L12" s="12">
        <f t="shared" si="9"/>
        <v>1</v>
      </c>
      <c r="M12" s="12">
        <f t="shared" si="10"/>
        <v>3</v>
      </c>
      <c r="N12" s="12">
        <f t="shared" si="11"/>
        <v>0</v>
      </c>
      <c r="O12" s="12">
        <f t="shared" si="12"/>
        <v>0</v>
      </c>
      <c r="P12" s="12">
        <f t="shared" si="13"/>
        <v>0</v>
      </c>
      <c r="Q12" s="13">
        <f t="shared" si="14"/>
        <v>0</v>
      </c>
      <c r="R12" s="11">
        <v>69</v>
      </c>
      <c r="S12" s="40">
        <v>407</v>
      </c>
      <c r="T12" s="20">
        <v>74.900000000000006</v>
      </c>
      <c r="U12" s="21">
        <v>68.7</v>
      </c>
      <c r="V12" s="21">
        <v>67.3</v>
      </c>
      <c r="W12" s="22">
        <f t="shared" si="15"/>
        <v>7.6000000000000085</v>
      </c>
      <c r="X12" s="43">
        <v>1</v>
      </c>
      <c r="Y12" s="2"/>
      <c r="Z12" s="5">
        <v>1</v>
      </c>
    </row>
    <row r="13" spans="1:26" x14ac:dyDescent="0.25">
      <c r="A13" s="3" t="s">
        <v>29</v>
      </c>
      <c r="B13" s="4">
        <f t="shared" si="16"/>
        <v>6</v>
      </c>
      <c r="C13" s="2">
        <f t="shared" si="0"/>
        <v>23</v>
      </c>
      <c r="D13" s="2">
        <f t="shared" si="1"/>
        <v>1</v>
      </c>
      <c r="E13" s="2">
        <f t="shared" si="2"/>
        <v>3</v>
      </c>
      <c r="F13" s="2">
        <f t="shared" si="3"/>
        <v>0</v>
      </c>
      <c r="G13" s="2">
        <f t="shared" si="4"/>
        <v>1</v>
      </c>
      <c r="H13" s="2">
        <f t="shared" si="5"/>
        <v>0</v>
      </c>
      <c r="I13" s="2">
        <f t="shared" si="6"/>
        <v>2</v>
      </c>
      <c r="J13" s="2">
        <f t="shared" si="7"/>
        <v>3</v>
      </c>
      <c r="K13" s="2">
        <f t="shared" si="8"/>
        <v>12</v>
      </c>
      <c r="L13" s="2">
        <f t="shared" si="9"/>
        <v>1</v>
      </c>
      <c r="M13" s="2">
        <f t="shared" si="10"/>
        <v>3</v>
      </c>
      <c r="N13" s="2">
        <f t="shared" si="11"/>
        <v>0</v>
      </c>
      <c r="O13" s="2">
        <f t="shared" si="12"/>
        <v>0</v>
      </c>
      <c r="P13" s="2">
        <f t="shared" si="13"/>
        <v>0</v>
      </c>
      <c r="Q13" s="5">
        <f t="shared" si="14"/>
        <v>0</v>
      </c>
      <c r="R13" s="4">
        <v>70</v>
      </c>
      <c r="S13" s="39">
        <v>1218</v>
      </c>
      <c r="T13" s="17">
        <v>71</v>
      </c>
      <c r="U13" s="18">
        <v>65.900000000000006</v>
      </c>
      <c r="V13" s="18">
        <v>66</v>
      </c>
      <c r="W13" s="19">
        <f t="shared" si="15"/>
        <v>5</v>
      </c>
      <c r="X13" s="43"/>
      <c r="Y13" s="2">
        <v>2</v>
      </c>
      <c r="Z13" s="5"/>
    </row>
    <row r="14" spans="1:26" x14ac:dyDescent="0.25">
      <c r="A14" s="10" t="s">
        <v>30</v>
      </c>
      <c r="B14" s="11">
        <f t="shared" si="16"/>
        <v>2</v>
      </c>
      <c r="C14" s="12">
        <f t="shared" si="0"/>
        <v>11</v>
      </c>
      <c r="D14" s="12">
        <f t="shared" si="1"/>
        <v>0</v>
      </c>
      <c r="E14" s="12">
        <f t="shared" si="2"/>
        <v>0</v>
      </c>
      <c r="F14" s="12">
        <f t="shared" si="3"/>
        <v>0</v>
      </c>
      <c r="G14" s="12">
        <f t="shared" si="4"/>
        <v>1</v>
      </c>
      <c r="H14" s="12">
        <f t="shared" si="5"/>
        <v>0</v>
      </c>
      <c r="I14" s="12">
        <f t="shared" si="6"/>
        <v>0</v>
      </c>
      <c r="J14" s="12">
        <f t="shared" si="7"/>
        <v>0</v>
      </c>
      <c r="K14" s="12">
        <f t="shared" si="8"/>
        <v>2</v>
      </c>
      <c r="L14" s="12">
        <f t="shared" si="9"/>
        <v>0</v>
      </c>
      <c r="M14" s="12">
        <f t="shared" si="10"/>
        <v>0</v>
      </c>
      <c r="N14" s="12">
        <f t="shared" si="11"/>
        <v>0</v>
      </c>
      <c r="O14" s="12">
        <f t="shared" si="12"/>
        <v>0</v>
      </c>
      <c r="P14" s="12">
        <f t="shared" si="13"/>
        <v>0</v>
      </c>
      <c r="Q14" s="13">
        <f t="shared" si="14"/>
        <v>0</v>
      </c>
      <c r="R14" s="11">
        <v>62</v>
      </c>
      <c r="S14" s="40">
        <v>1695</v>
      </c>
      <c r="T14" s="20">
        <v>70.7</v>
      </c>
      <c r="U14" s="21">
        <v>63.6</v>
      </c>
      <c r="V14" s="21">
        <v>63.1</v>
      </c>
      <c r="W14" s="22">
        <f t="shared" si="15"/>
        <v>7.6000000000000014</v>
      </c>
      <c r="X14" s="43">
        <v>1</v>
      </c>
      <c r="Y14" s="2"/>
      <c r="Z14" s="5"/>
    </row>
    <row r="15" spans="1:26" x14ac:dyDescent="0.25">
      <c r="A15" s="3" t="s">
        <v>31</v>
      </c>
      <c r="B15" s="4">
        <f t="shared" si="16"/>
        <v>6</v>
      </c>
      <c r="C15" s="2">
        <f t="shared" si="0"/>
        <v>23</v>
      </c>
      <c r="D15" s="2">
        <f t="shared" si="1"/>
        <v>1</v>
      </c>
      <c r="E15" s="2">
        <f t="shared" si="2"/>
        <v>4</v>
      </c>
      <c r="F15" s="2">
        <f t="shared" si="3"/>
        <v>2</v>
      </c>
      <c r="G15" s="2">
        <f t="shared" si="4"/>
        <v>6</v>
      </c>
      <c r="H15" s="2">
        <f t="shared" si="5"/>
        <v>0</v>
      </c>
      <c r="I15" s="2">
        <f t="shared" si="6"/>
        <v>0</v>
      </c>
      <c r="J15" s="2">
        <f t="shared" si="7"/>
        <v>1</v>
      </c>
      <c r="K15" s="2">
        <f t="shared" si="8"/>
        <v>4</v>
      </c>
      <c r="L15" s="2">
        <f t="shared" si="9"/>
        <v>0</v>
      </c>
      <c r="M15" s="2">
        <f t="shared" si="10"/>
        <v>1</v>
      </c>
      <c r="N15" s="2">
        <f t="shared" si="11"/>
        <v>0</v>
      </c>
      <c r="O15" s="2">
        <f t="shared" si="12"/>
        <v>0</v>
      </c>
      <c r="P15" s="2">
        <f t="shared" si="13"/>
        <v>0</v>
      </c>
      <c r="Q15" s="5">
        <f t="shared" si="14"/>
        <v>0</v>
      </c>
      <c r="R15" s="4">
        <v>81</v>
      </c>
      <c r="S15" s="39">
        <v>2590</v>
      </c>
      <c r="T15" s="17">
        <v>70</v>
      </c>
      <c r="U15" s="18">
        <v>63.6</v>
      </c>
      <c r="V15" s="18">
        <v>63.1</v>
      </c>
      <c r="W15" s="19">
        <f t="shared" si="15"/>
        <v>6.8999999999999986</v>
      </c>
      <c r="X15" s="43"/>
      <c r="Y15" s="2"/>
      <c r="Z15" s="5"/>
    </row>
    <row r="16" spans="1:26" x14ac:dyDescent="0.25">
      <c r="A16" s="10" t="s">
        <v>32</v>
      </c>
      <c r="B16" s="11">
        <f t="shared" si="16"/>
        <v>6</v>
      </c>
      <c r="C16" s="12">
        <f t="shared" si="0"/>
        <v>22</v>
      </c>
      <c r="D16" s="12">
        <f t="shared" si="1"/>
        <v>1</v>
      </c>
      <c r="E16" s="12">
        <f t="shared" si="2"/>
        <v>3</v>
      </c>
      <c r="F16" s="12">
        <f t="shared" si="3"/>
        <v>2</v>
      </c>
      <c r="G16" s="12">
        <f t="shared" si="4"/>
        <v>6</v>
      </c>
      <c r="H16" s="12">
        <f t="shared" si="5"/>
        <v>0</v>
      </c>
      <c r="I16" s="12">
        <f t="shared" si="6"/>
        <v>0</v>
      </c>
      <c r="J16" s="12">
        <f t="shared" si="7"/>
        <v>4</v>
      </c>
      <c r="K16" s="12">
        <f t="shared" si="8"/>
        <v>13</v>
      </c>
      <c r="L16" s="12">
        <f t="shared" si="9"/>
        <v>1</v>
      </c>
      <c r="M16" s="12">
        <f t="shared" si="10"/>
        <v>3</v>
      </c>
      <c r="N16" s="12">
        <f t="shared" si="11"/>
        <v>0</v>
      </c>
      <c r="O16" s="12">
        <f t="shared" si="12"/>
        <v>0</v>
      </c>
      <c r="P16" s="12">
        <f t="shared" si="13"/>
        <v>0</v>
      </c>
      <c r="Q16" s="13">
        <f t="shared" si="14"/>
        <v>0</v>
      </c>
      <c r="R16" s="11">
        <v>75</v>
      </c>
      <c r="S16" s="40">
        <v>117</v>
      </c>
      <c r="T16" s="20">
        <v>71.900000000000006</v>
      </c>
      <c r="U16" s="21">
        <v>64.900000000000006</v>
      </c>
      <c r="V16" s="21">
        <v>62.4</v>
      </c>
      <c r="W16" s="22">
        <f t="shared" si="15"/>
        <v>9.5000000000000071</v>
      </c>
      <c r="X16" s="43"/>
      <c r="Y16" s="2">
        <v>4</v>
      </c>
      <c r="Z16" s="5"/>
    </row>
    <row r="17" spans="1:26" x14ac:dyDescent="0.25">
      <c r="A17" s="3" t="s">
        <v>33</v>
      </c>
      <c r="B17" s="4">
        <f t="shared" si="16"/>
        <v>8</v>
      </c>
      <c r="C17" s="2">
        <f t="shared" si="0"/>
        <v>29</v>
      </c>
      <c r="D17" s="2">
        <f t="shared" si="1"/>
        <v>1</v>
      </c>
      <c r="E17" s="2">
        <f t="shared" si="2"/>
        <v>4</v>
      </c>
      <c r="F17" s="2">
        <f t="shared" si="3"/>
        <v>0</v>
      </c>
      <c r="G17" s="2">
        <f t="shared" si="4"/>
        <v>0</v>
      </c>
      <c r="H17" s="2">
        <f t="shared" si="5"/>
        <v>1</v>
      </c>
      <c r="I17" s="2">
        <f t="shared" si="6"/>
        <v>3</v>
      </c>
      <c r="J17" s="2">
        <f t="shared" si="7"/>
        <v>0</v>
      </c>
      <c r="K17" s="2">
        <f t="shared" si="8"/>
        <v>3</v>
      </c>
      <c r="L17" s="2">
        <f t="shared" si="9"/>
        <v>1</v>
      </c>
      <c r="M17" s="2">
        <f t="shared" si="10"/>
        <v>3</v>
      </c>
      <c r="N17" s="2">
        <f t="shared" si="11"/>
        <v>0</v>
      </c>
      <c r="O17" s="2">
        <f t="shared" si="12"/>
        <v>0</v>
      </c>
      <c r="P17" s="2">
        <f t="shared" si="13"/>
        <v>0</v>
      </c>
      <c r="Q17" s="5">
        <f t="shared" si="14"/>
        <v>0</v>
      </c>
      <c r="R17" s="4">
        <v>69</v>
      </c>
      <c r="S17" s="39">
        <v>415</v>
      </c>
      <c r="T17" s="17">
        <v>70.900000000000006</v>
      </c>
      <c r="U17" s="18">
        <v>67.599999999999994</v>
      </c>
      <c r="V17" s="18">
        <v>66.3</v>
      </c>
      <c r="W17" s="19">
        <f t="shared" si="15"/>
        <v>4.6000000000000085</v>
      </c>
      <c r="X17" s="43"/>
      <c r="Y17" s="2"/>
      <c r="Z17" s="5">
        <v>2</v>
      </c>
    </row>
    <row r="18" spans="1:26" ht="15.75" thickBot="1" x14ac:dyDescent="0.3">
      <c r="A18" s="10" t="s">
        <v>34</v>
      </c>
      <c r="B18" s="14">
        <f t="shared" si="16"/>
        <v>7</v>
      </c>
      <c r="C18" s="15">
        <f t="shared" si="0"/>
        <v>21</v>
      </c>
      <c r="D18" s="15">
        <f t="shared" si="1"/>
        <v>0</v>
      </c>
      <c r="E18" s="15">
        <f t="shared" si="2"/>
        <v>1</v>
      </c>
      <c r="F18" s="15">
        <f t="shared" si="3"/>
        <v>1</v>
      </c>
      <c r="G18" s="15">
        <f t="shared" si="4"/>
        <v>3</v>
      </c>
      <c r="H18" s="15">
        <f t="shared" si="5"/>
        <v>0</v>
      </c>
      <c r="I18" s="15">
        <f t="shared" si="6"/>
        <v>0</v>
      </c>
      <c r="J18" s="15">
        <f t="shared" si="7"/>
        <v>0</v>
      </c>
      <c r="K18" s="15">
        <f t="shared" si="8"/>
        <v>5</v>
      </c>
      <c r="L18" s="15">
        <f t="shared" si="9"/>
        <v>0</v>
      </c>
      <c r="M18" s="15">
        <f t="shared" si="10"/>
        <v>0</v>
      </c>
      <c r="N18" s="15">
        <f t="shared" si="11"/>
        <v>0</v>
      </c>
      <c r="O18" s="15">
        <f t="shared" si="12"/>
        <v>0</v>
      </c>
      <c r="P18" s="15">
        <f t="shared" si="13"/>
        <v>0</v>
      </c>
      <c r="Q18" s="16">
        <f t="shared" si="14"/>
        <v>0</v>
      </c>
      <c r="R18" s="14">
        <v>66</v>
      </c>
      <c r="S18" s="41">
        <v>1600</v>
      </c>
      <c r="T18" s="23">
        <v>70.3</v>
      </c>
      <c r="U18" s="24">
        <v>63.6</v>
      </c>
      <c r="V18" s="24">
        <v>62.9</v>
      </c>
      <c r="W18" s="25">
        <f t="shared" si="15"/>
        <v>7.3999999999999986</v>
      </c>
      <c r="X18" s="44">
        <v>1</v>
      </c>
      <c r="Y18" s="37"/>
      <c r="Z18" s="38"/>
    </row>
    <row r="19" spans="1:26" ht="15.75" thickBot="1" x14ac:dyDescent="0.3"/>
    <row r="20" spans="1:26" x14ac:dyDescent="0.25">
      <c r="A20" s="26" t="s">
        <v>18</v>
      </c>
      <c r="B20" s="27">
        <v>75</v>
      </c>
      <c r="C20" s="27"/>
      <c r="D20" s="27">
        <v>25</v>
      </c>
      <c r="E20" s="27"/>
      <c r="F20" s="27">
        <v>50</v>
      </c>
      <c r="G20" s="27"/>
      <c r="H20" s="27">
        <v>20</v>
      </c>
      <c r="I20" s="27"/>
      <c r="J20" s="27">
        <v>50</v>
      </c>
      <c r="K20" s="27"/>
      <c r="L20" s="27">
        <v>50</v>
      </c>
      <c r="M20" s="27"/>
      <c r="N20" s="27">
        <v>100</v>
      </c>
      <c r="O20" s="27"/>
      <c r="P20" s="28">
        <v>25</v>
      </c>
      <c r="R20" s="35" t="s">
        <v>39</v>
      </c>
      <c r="S20" s="1" t="s">
        <v>41</v>
      </c>
      <c r="T20" s="1" t="s">
        <v>41</v>
      </c>
      <c r="U20" s="1" t="s">
        <v>41</v>
      </c>
      <c r="W20" s="1" t="s">
        <v>42</v>
      </c>
      <c r="X20" s="63" t="s">
        <v>63</v>
      </c>
      <c r="Y20" s="64"/>
      <c r="Z20" s="65"/>
    </row>
    <row r="21" spans="1:26" x14ac:dyDescent="0.25">
      <c r="A21" s="29"/>
      <c r="B21" s="30">
        <v>50</v>
      </c>
      <c r="C21" s="30"/>
      <c r="D21" s="30">
        <v>10</v>
      </c>
      <c r="E21" s="30"/>
      <c r="F21" s="30">
        <v>40</v>
      </c>
      <c r="G21" s="30"/>
      <c r="H21" s="30">
        <v>15</v>
      </c>
      <c r="I21" s="30"/>
      <c r="J21" s="30">
        <v>35</v>
      </c>
      <c r="K21" s="30"/>
      <c r="L21" s="30">
        <v>25</v>
      </c>
      <c r="M21" s="30"/>
      <c r="N21" s="30">
        <v>75</v>
      </c>
      <c r="O21" s="30"/>
      <c r="P21" s="31">
        <v>15</v>
      </c>
      <c r="S21" s="1" t="s">
        <v>40</v>
      </c>
      <c r="T21" s="35" t="s">
        <v>121</v>
      </c>
      <c r="U21" s="35" t="s">
        <v>122</v>
      </c>
      <c r="W21" s="1" t="s">
        <v>41</v>
      </c>
      <c r="X21" s="49">
        <v>1</v>
      </c>
      <c r="Y21" s="50">
        <v>3</v>
      </c>
      <c r="Z21" s="51">
        <v>5</v>
      </c>
    </row>
    <row r="22" spans="1:26" x14ac:dyDescent="0.25">
      <c r="A22" s="29"/>
      <c r="B22" s="30">
        <v>25</v>
      </c>
      <c r="C22" s="30"/>
      <c r="D22" s="30">
        <v>5</v>
      </c>
      <c r="E22" s="30"/>
      <c r="F22" s="30">
        <v>30</v>
      </c>
      <c r="G22" s="30"/>
      <c r="H22" s="30">
        <v>10</v>
      </c>
      <c r="I22" s="30"/>
      <c r="J22" s="30">
        <v>25</v>
      </c>
      <c r="K22" s="30"/>
      <c r="L22" s="30">
        <v>10</v>
      </c>
      <c r="M22" s="30"/>
      <c r="N22" s="30">
        <v>50</v>
      </c>
      <c r="O22" s="30"/>
      <c r="P22" s="31">
        <v>10</v>
      </c>
      <c r="W22" s="1" t="s">
        <v>40</v>
      </c>
    </row>
    <row r="23" spans="1:26" x14ac:dyDescent="0.25">
      <c r="A23" s="29"/>
      <c r="B23" s="30"/>
      <c r="C23" s="30"/>
      <c r="D23" s="30"/>
      <c r="E23" s="30"/>
      <c r="F23" s="30">
        <v>25</v>
      </c>
      <c r="G23" s="30"/>
      <c r="H23" s="30">
        <v>5</v>
      </c>
      <c r="I23" s="30"/>
      <c r="J23" s="30"/>
      <c r="K23" s="30"/>
      <c r="L23" s="30"/>
      <c r="M23" s="30"/>
      <c r="N23" s="30"/>
      <c r="O23" s="30"/>
      <c r="P23" s="31"/>
      <c r="W23" s="1" t="s">
        <v>60</v>
      </c>
    </row>
    <row r="24" spans="1:26" x14ac:dyDescent="0.25">
      <c r="A24" s="29"/>
      <c r="B24" s="30"/>
      <c r="C24" s="30"/>
      <c r="D24" s="30"/>
      <c r="E24" s="30"/>
      <c r="F24" s="30">
        <v>20</v>
      </c>
      <c r="G24" s="30"/>
      <c r="H24" s="30"/>
      <c r="I24" s="30"/>
      <c r="J24" s="30">
        <v>10</v>
      </c>
      <c r="K24" s="30"/>
      <c r="L24" s="30"/>
      <c r="M24" s="30"/>
      <c r="N24" s="30">
        <v>30</v>
      </c>
      <c r="O24" s="30"/>
      <c r="P24" s="31"/>
    </row>
    <row r="25" spans="1:26" x14ac:dyDescent="0.25">
      <c r="A25" s="29"/>
      <c r="B25" s="30"/>
      <c r="C25" s="30"/>
      <c r="D25" s="30"/>
      <c r="E25" s="30"/>
      <c r="F25" s="30">
        <v>15</v>
      </c>
      <c r="G25" s="30"/>
      <c r="H25" s="30"/>
      <c r="I25" s="30"/>
      <c r="J25" s="30"/>
      <c r="K25" s="30"/>
      <c r="L25" s="30"/>
      <c r="M25" s="30"/>
      <c r="N25" s="30"/>
      <c r="O25" s="30"/>
      <c r="P25" s="31"/>
    </row>
    <row r="26" spans="1:26" x14ac:dyDescent="0.25">
      <c r="A26" s="29"/>
      <c r="B26" s="30"/>
      <c r="C26" s="30"/>
      <c r="D26" s="30"/>
      <c r="E26" s="30"/>
      <c r="F26" s="30">
        <v>10</v>
      </c>
      <c r="G26" s="30"/>
      <c r="H26" s="30"/>
      <c r="I26" s="30"/>
      <c r="J26" s="30"/>
      <c r="K26" s="30"/>
      <c r="L26" s="30"/>
      <c r="M26" s="30"/>
      <c r="N26" s="30"/>
      <c r="O26" s="30"/>
      <c r="P26" s="31"/>
    </row>
    <row r="27" spans="1:26" ht="15.75" thickBot="1" x14ac:dyDescent="0.3">
      <c r="A27" s="32"/>
      <c r="B27" s="33"/>
      <c r="C27" s="33"/>
      <c r="D27" s="33"/>
      <c r="E27" s="33"/>
      <c r="F27" s="33">
        <v>5</v>
      </c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9" spans="1:26" x14ac:dyDescent="0.25">
      <c r="A29" s="52" t="s">
        <v>61</v>
      </c>
      <c r="B29" s="56" t="s">
        <v>2</v>
      </c>
      <c r="C29" s="57"/>
      <c r="D29" s="53" t="s">
        <v>46</v>
      </c>
      <c r="E29" s="53"/>
      <c r="F29" s="56" t="s">
        <v>47</v>
      </c>
      <c r="G29" s="57"/>
      <c r="H29" s="53" t="s">
        <v>48</v>
      </c>
      <c r="I29" s="53"/>
      <c r="J29" s="56" t="s">
        <v>49</v>
      </c>
      <c r="K29" s="57"/>
      <c r="L29" s="53" t="s">
        <v>50</v>
      </c>
      <c r="M29" s="53"/>
      <c r="N29" s="56" t="s">
        <v>51</v>
      </c>
      <c r="O29" s="57"/>
      <c r="P29" s="53" t="s">
        <v>8</v>
      </c>
      <c r="Q29" s="54"/>
    </row>
    <row r="30" spans="1:26" x14ac:dyDescent="0.25">
      <c r="A30" s="55" t="s">
        <v>62</v>
      </c>
      <c r="B30" s="58">
        <v>4</v>
      </c>
      <c r="C30" s="59">
        <v>1</v>
      </c>
      <c r="D30" s="50">
        <v>2</v>
      </c>
      <c r="E30" s="50">
        <v>0.5</v>
      </c>
      <c r="F30" s="58">
        <v>3</v>
      </c>
      <c r="G30" s="59">
        <v>0.75</v>
      </c>
      <c r="H30" s="50">
        <v>2</v>
      </c>
      <c r="I30" s="50">
        <v>0.5</v>
      </c>
      <c r="J30" s="58">
        <v>3</v>
      </c>
      <c r="K30" s="59">
        <v>0.75</v>
      </c>
      <c r="L30" s="50">
        <v>4</v>
      </c>
      <c r="M30" s="50">
        <v>1</v>
      </c>
      <c r="N30" s="58">
        <v>5</v>
      </c>
      <c r="O30" s="59">
        <v>2</v>
      </c>
      <c r="P30" s="50">
        <v>2</v>
      </c>
      <c r="Q30" s="51">
        <v>0.5</v>
      </c>
    </row>
    <row r="33" spans="1:22" x14ac:dyDescent="0.25">
      <c r="A33" s="66" t="s">
        <v>56</v>
      </c>
      <c r="B33" s="66"/>
      <c r="C33" s="66"/>
      <c r="D33" s="66"/>
      <c r="E33" s="66"/>
      <c r="F33" s="66" t="s">
        <v>45</v>
      </c>
      <c r="G33" s="66"/>
      <c r="H33" s="66"/>
      <c r="I33" s="66"/>
      <c r="J33" s="66"/>
      <c r="K33" s="66"/>
      <c r="L33" s="66"/>
      <c r="M33" s="66"/>
      <c r="N33" s="66" t="s">
        <v>16</v>
      </c>
      <c r="O33" s="66"/>
      <c r="P33" s="66"/>
      <c r="Q33" s="73" t="s">
        <v>57</v>
      </c>
      <c r="R33" s="73"/>
      <c r="S33" s="76" t="s">
        <v>58</v>
      </c>
      <c r="T33" s="77"/>
      <c r="U33" s="77"/>
      <c r="V33" s="78"/>
    </row>
    <row r="34" spans="1:22" x14ac:dyDescent="0.25">
      <c r="A34" s="45" t="s">
        <v>0</v>
      </c>
      <c r="B34" s="2" t="s">
        <v>11</v>
      </c>
      <c r="C34" s="2" t="s">
        <v>12</v>
      </c>
      <c r="D34" s="2" t="s">
        <v>13</v>
      </c>
      <c r="E34" s="2" t="s">
        <v>44</v>
      </c>
      <c r="F34" s="2" t="s">
        <v>2</v>
      </c>
      <c r="G34" s="2" t="s">
        <v>46</v>
      </c>
      <c r="H34" s="2" t="s">
        <v>47</v>
      </c>
      <c r="I34" s="2" t="s">
        <v>48</v>
      </c>
      <c r="J34" s="2" t="s">
        <v>49</v>
      </c>
      <c r="K34" s="2" t="s">
        <v>50</v>
      </c>
      <c r="L34" s="2" t="s">
        <v>51</v>
      </c>
      <c r="M34" s="2" t="s">
        <v>8</v>
      </c>
      <c r="N34" s="2" t="s">
        <v>52</v>
      </c>
      <c r="O34" s="2" t="s">
        <v>53</v>
      </c>
      <c r="P34" s="2" t="s">
        <v>35</v>
      </c>
      <c r="Q34" s="46" t="s">
        <v>54</v>
      </c>
      <c r="R34" s="46" t="s">
        <v>55</v>
      </c>
      <c r="S34" s="2" t="s">
        <v>115</v>
      </c>
      <c r="T34" s="2" t="s">
        <v>67</v>
      </c>
      <c r="U34" s="60" t="s">
        <v>68</v>
      </c>
      <c r="V34" s="60" t="s">
        <v>69</v>
      </c>
    </row>
    <row r="35" spans="1:22" x14ac:dyDescent="0.25">
      <c r="A35" s="45" t="s">
        <v>19</v>
      </c>
      <c r="B35" s="18">
        <f>(16-(COUNTIF($T$3:$T$18,"&gt;"&amp;T3)))*3</f>
        <v>27</v>
      </c>
      <c r="C35" s="18">
        <f>(16-(COUNTIF($U$3:$U$18,"&gt;"&amp;U3)))*1.5</f>
        <v>22.5</v>
      </c>
      <c r="D35" s="18">
        <f>0-((16-(COUNTIF($W$3:$W$18,"&gt;"&amp;W3)))/4)</f>
        <v>-0.75</v>
      </c>
      <c r="E35" s="18">
        <f>SUM(B35:D35)</f>
        <v>48.75</v>
      </c>
      <c r="F35" s="2">
        <f>($B3*$B$30)+(($C3-$B3*3)*$C$30)</f>
        <v>29</v>
      </c>
      <c r="G35" s="2">
        <f>($D3*$D$30)+(($E3-$D3*3)*$E$30)</f>
        <v>2</v>
      </c>
      <c r="H35" s="2">
        <f>($F3*$F$30)+(($G3-$F3*3)*$G$30)</f>
        <v>3</v>
      </c>
      <c r="I35" s="2">
        <f>($H3*$H$30)+(($I3-$H3*3)*$I$30)</f>
        <v>0</v>
      </c>
      <c r="J35" s="2">
        <f>($J3*$J$30)+(($K3-$J3*3)*$K$30)</f>
        <v>9</v>
      </c>
      <c r="K35" s="2">
        <f>($L3*$L$30)+(($M3-$L3*3)*$M$30)</f>
        <v>4</v>
      </c>
      <c r="L35" s="2">
        <f>($N3*$N$30)+(($O3-$N3*3)*$O$30)</f>
        <v>0</v>
      </c>
      <c r="M35" s="2">
        <f>($P3*$P$30)+(($Q3-$P3*3)*$Q$30)</f>
        <v>0</v>
      </c>
      <c r="N35" s="2">
        <f>($R3-60)/5</f>
        <v>1.2</v>
      </c>
      <c r="O35" s="18">
        <f>(16-(COUNTIF($S$3:$S$18,"&gt;"&amp;S3)))/4</f>
        <v>1.75</v>
      </c>
      <c r="P35" s="2">
        <f t="shared" ref="P35:P50" si="17">($X3*$X$21)+($Y3*$Y$21)+($Z3*$Z$21)</f>
        <v>5</v>
      </c>
      <c r="Q35" s="47">
        <f>SUM(E35:P35)</f>
        <v>103.7</v>
      </c>
      <c r="R35" s="48">
        <f>(COUNTIF($Q$35:$Q$50,"&gt;"&amp;Q35))+1</f>
        <v>5</v>
      </c>
      <c r="S35" s="62">
        <f>COUNTIF($B74:$K74,"W")+COUNTIF($B94:$H94,"W")+COUNTIF($B114:$H114,"W")+COUNTIF($B134:$N134,"W")+COUNTIF($B154:$K154,"W")+COUNTIF($B174:$K174,"W")+COUNTIF($B194:$K194,"W")+COUNTIF($B214:$K214,"W")+COUNTIF($B234:$K234,"W")+COUNTIF($B254:$N254,"W")+COUNTIF($B274:$N274,"W")</f>
        <v>12</v>
      </c>
      <c r="T35" s="62">
        <f>COUNTIF($B74:$K74,"L")+COUNTIF($B94:$H94,"L")+COUNTIF($B114:$H114,"L")+COUNTIF($B134:$N134,"L")+COUNTIF($B154:$K154,"L")+COUNTIF($B174:$K174,"L")+COUNTIF($B194:$K194,"L")+COUNTIF($B214:$K214,"L")+COUNTIF($B234:$K234,"L")+COUNTIF($B254:$N254,"L")+COUNTIF($B274:$N274,"L")</f>
        <v>10</v>
      </c>
      <c r="U35" s="62">
        <f>SUM(C74,F74,I74,L74,C94,F94,I94,C114,F114,I114,C134,F134,I134,L134,O134,C154,F154,I154,L154,C174,F174,I174,L174,C194,F194,I194,L194,C214,F214,I214,L214,C234,F234,I234,L234,C254,F254,I254,L254,O254,C274,F274,I274,L274,O274)</f>
        <v>41</v>
      </c>
      <c r="V35" s="62">
        <f>SUM(D74,G74,J74,M74,D94,G94,J94,D114,G114,J114,D134,G134,J134,M134,P134,D154,G154,J154,M154,D174,G174,J174,M174,D194,G194,J194,M194,D214,G214,J214,M214,D234,G234,J234,M234,D254,G254,J254,M254,P254,D274,G274,J274,M274,P274)</f>
        <v>41</v>
      </c>
    </row>
    <row r="36" spans="1:22" x14ac:dyDescent="0.25">
      <c r="A36" s="45" t="s">
        <v>20</v>
      </c>
      <c r="B36" s="18">
        <f t="shared" ref="B36:B50" si="18">(16-(COUNTIF($T$3:$T$18,"&gt;"&amp;T4)))*3</f>
        <v>36</v>
      </c>
      <c r="C36" s="18">
        <f t="shared" ref="C36:C50" si="19">(16-(COUNTIF($U$3:$U$18,"&gt;"&amp;U4)))*1.5</f>
        <v>12</v>
      </c>
      <c r="D36" s="18">
        <f t="shared" ref="D36:D50" si="20">0-((16-(COUNTIF($W$3:$W$18,"&gt;"&amp;W4)))/4)</f>
        <v>-3.75</v>
      </c>
      <c r="E36" s="18">
        <f t="shared" ref="E36:E50" si="21">SUM(B36:D36)</f>
        <v>44.25</v>
      </c>
      <c r="F36" s="2">
        <f t="shared" ref="F36:F50" si="22">($B4*$B$30)+(($C4-$B4*3)*$C$30)</f>
        <v>23</v>
      </c>
      <c r="G36" s="2">
        <f t="shared" ref="G36:G50" si="23">($D4*$D$30)+(($E4-$D4*3)*$E$30)</f>
        <v>1</v>
      </c>
      <c r="H36" s="2">
        <f t="shared" ref="H36:H50" si="24">($F4*$F$30)+(($G4-$F4*3)*$G$30)</f>
        <v>0</v>
      </c>
      <c r="I36" s="2">
        <f t="shared" ref="I36:I50" si="25">($H4*$H$30)+(($I4-$H4*3)*$I$30)</f>
        <v>2</v>
      </c>
      <c r="J36" s="2">
        <f t="shared" ref="J36:J50" si="26">($J4*$J$30)+(($K4-$J4*3)*$K$30)</f>
        <v>7.5</v>
      </c>
      <c r="K36" s="2">
        <f t="shared" ref="K36:K50" si="27">($L4*$L$30)+(($M4-$L4*3)*$M$30)</f>
        <v>2</v>
      </c>
      <c r="L36" s="2">
        <f t="shared" ref="L36:L50" si="28">($N4*$N$30)+(($O4-$N4*3)*$O$30)</f>
        <v>0</v>
      </c>
      <c r="M36" s="2">
        <f t="shared" ref="M36:M50" si="29">($P4*$P$30)+(($Q4-$P4*3)*$Q$30)</f>
        <v>0</v>
      </c>
      <c r="N36" s="2">
        <f t="shared" ref="N36:N50" si="30">($R4-60)/5</f>
        <v>2.4</v>
      </c>
      <c r="O36" s="18">
        <f t="shared" ref="O36:O50" si="31">(16-(COUNTIF($S$3:$S$18,"&gt;"&amp;S4)))/4</f>
        <v>1.25</v>
      </c>
      <c r="P36" s="2">
        <f t="shared" si="17"/>
        <v>8</v>
      </c>
      <c r="Q36" s="47">
        <f t="shared" ref="Q36:Q50" si="32">SUM(E36:P36)</f>
        <v>91.4</v>
      </c>
      <c r="R36" s="48">
        <f t="shared" ref="R36:R50" si="33">(COUNTIF($Q$35:$Q$50,"&gt;"&amp;Q36))+1</f>
        <v>10</v>
      </c>
      <c r="S36" s="62">
        <f t="shared" ref="S36:S50" si="34">COUNTIF($B75:$K75,"W")+COUNTIF($B95:$H95,"W")+COUNTIF($B115:$H115,"W")+COUNTIF($B135:$N135,"W")+COUNTIF($B155:$K155,"W")+COUNTIF($B175:$K175,"W")+COUNTIF($B195:$K195,"W")+COUNTIF($B215:$K215,"W")+COUNTIF($B235:$K235,"W")+COUNTIF($B255:$N255,"W")+COUNTIF($B275:$N275,"W")</f>
        <v>8</v>
      </c>
      <c r="T36" s="62">
        <f t="shared" ref="T36:T50" si="35">COUNTIF($B75:$K75,"L")+COUNTIF($B95:$H95,"L")+COUNTIF($B115:$H115,"L")+COUNTIF($B135:$N135,"L")+COUNTIF($B155:$K155,"L")+COUNTIF($B175:$K175,"L")+COUNTIF($B195:$K195,"L")+COUNTIF($B215:$K215,"L")+COUNTIF($B235:$K235,"L")+COUNTIF($B255:$N255,"L")+COUNTIF($B275:$N275,"L")</f>
        <v>13</v>
      </c>
      <c r="U36" s="62">
        <f t="shared" ref="U36:V36" si="36">SUM(C75,F75,I75,L75,C95,F95,I95,C115,F115,I115,C135,F135,I135,L135,O135,C155,F155,I155,L155,C175,F175,I175,L175,C195,F195,I195,L195,C215,F215,I215,L215,C235,F235,I235,L235,C255,F255,I255,L255,O255,C275,F275,I275,L275,O275)</f>
        <v>33</v>
      </c>
      <c r="V36" s="62">
        <f t="shared" si="36"/>
        <v>45</v>
      </c>
    </row>
    <row r="37" spans="1:22" x14ac:dyDescent="0.25">
      <c r="A37" s="45" t="s">
        <v>21</v>
      </c>
      <c r="B37" s="18">
        <f t="shared" si="18"/>
        <v>30</v>
      </c>
      <c r="C37" s="18">
        <f t="shared" si="19"/>
        <v>10.5</v>
      </c>
      <c r="D37" s="18">
        <f t="shared" si="20"/>
        <v>-3</v>
      </c>
      <c r="E37" s="18">
        <f t="shared" si="21"/>
        <v>37.5</v>
      </c>
      <c r="F37" s="2">
        <f t="shared" si="22"/>
        <v>28</v>
      </c>
      <c r="G37" s="2">
        <f t="shared" si="23"/>
        <v>4</v>
      </c>
      <c r="H37" s="2">
        <f t="shared" si="24"/>
        <v>0</v>
      </c>
      <c r="I37" s="2">
        <f t="shared" si="25"/>
        <v>2</v>
      </c>
      <c r="J37" s="2">
        <f t="shared" si="26"/>
        <v>5.25</v>
      </c>
      <c r="K37" s="2">
        <f t="shared" si="27"/>
        <v>4</v>
      </c>
      <c r="L37" s="2">
        <f t="shared" si="28"/>
        <v>0</v>
      </c>
      <c r="M37" s="2">
        <f t="shared" si="29"/>
        <v>0</v>
      </c>
      <c r="N37" s="2">
        <f t="shared" si="30"/>
        <v>2.6</v>
      </c>
      <c r="O37" s="18">
        <f t="shared" si="31"/>
        <v>2</v>
      </c>
      <c r="P37" s="2">
        <f t="shared" si="17"/>
        <v>6</v>
      </c>
      <c r="Q37" s="47">
        <f t="shared" si="32"/>
        <v>91.35</v>
      </c>
      <c r="R37" s="48">
        <f t="shared" si="33"/>
        <v>11</v>
      </c>
      <c r="S37" s="62">
        <f t="shared" si="34"/>
        <v>11</v>
      </c>
      <c r="T37" s="62">
        <f t="shared" si="35"/>
        <v>10</v>
      </c>
      <c r="U37" s="62">
        <f t="shared" ref="U37:V37" si="37">SUM(C76,F76,I76,L76,C96,F96,I96,C116,F116,I116,C136,F136,I136,L136,O136,C156,F156,I156,L156,C176,F176,I176,L176,C196,F196,I196,L196,C216,F216,I216,L216,C236,F236,I236,L236,C256,F256,I256,L256,O256,C276,F276,I276,L276,O276)</f>
        <v>40</v>
      </c>
      <c r="V37" s="62">
        <f t="shared" si="37"/>
        <v>38</v>
      </c>
    </row>
    <row r="38" spans="1:22" x14ac:dyDescent="0.25">
      <c r="A38" s="45" t="s">
        <v>22</v>
      </c>
      <c r="B38" s="18">
        <f t="shared" si="18"/>
        <v>12</v>
      </c>
      <c r="C38" s="18">
        <f t="shared" si="19"/>
        <v>6</v>
      </c>
      <c r="D38" s="18">
        <f t="shared" si="20"/>
        <v>-2.75</v>
      </c>
      <c r="E38" s="18">
        <f t="shared" si="21"/>
        <v>15.25</v>
      </c>
      <c r="F38" s="2">
        <f t="shared" si="22"/>
        <v>23</v>
      </c>
      <c r="G38" s="2">
        <f t="shared" si="23"/>
        <v>2.5</v>
      </c>
      <c r="H38" s="2">
        <f t="shared" si="24"/>
        <v>1.5</v>
      </c>
      <c r="I38" s="2">
        <f t="shared" si="25"/>
        <v>0</v>
      </c>
      <c r="J38" s="2">
        <f t="shared" si="26"/>
        <v>1.5</v>
      </c>
      <c r="K38" s="2">
        <f t="shared" si="27"/>
        <v>1</v>
      </c>
      <c r="L38" s="2">
        <f t="shared" si="28"/>
        <v>0</v>
      </c>
      <c r="M38" s="2">
        <f t="shared" si="29"/>
        <v>0</v>
      </c>
      <c r="N38" s="2">
        <f t="shared" si="30"/>
        <v>2</v>
      </c>
      <c r="O38" s="18">
        <f t="shared" si="31"/>
        <v>2.75</v>
      </c>
      <c r="P38" s="2">
        <f t="shared" si="17"/>
        <v>3</v>
      </c>
      <c r="Q38" s="47">
        <f t="shared" si="32"/>
        <v>52.5</v>
      </c>
      <c r="R38" s="48">
        <f t="shared" si="33"/>
        <v>14</v>
      </c>
      <c r="S38" s="62">
        <f t="shared" si="34"/>
        <v>5</v>
      </c>
      <c r="T38" s="62">
        <f t="shared" si="35"/>
        <v>16</v>
      </c>
      <c r="U38" s="62">
        <f t="shared" ref="U38:V38" si="38">SUM(C77,F77,I77,L77,C97,F97,I97,C117,F117,I117,C137,F137,I137,L137,O137,C157,F157,I157,L157,C177,F177,I177,L177,C197,F197,I197,L197,C217,F217,I217,L217,C237,F237,I237,L237,C257,F257,I257,L257,O257,C277,F277,I277,L277,O277)</f>
        <v>28</v>
      </c>
      <c r="V38" s="62">
        <f t="shared" si="38"/>
        <v>52</v>
      </c>
    </row>
    <row r="39" spans="1:22" x14ac:dyDescent="0.25">
      <c r="A39" s="45" t="s">
        <v>23</v>
      </c>
      <c r="B39" s="18">
        <f t="shared" si="18"/>
        <v>45</v>
      </c>
      <c r="C39" s="18">
        <f t="shared" si="19"/>
        <v>21</v>
      </c>
      <c r="D39" s="18">
        <f t="shared" si="20"/>
        <v>-3.5</v>
      </c>
      <c r="E39" s="18">
        <f t="shared" si="21"/>
        <v>62.5</v>
      </c>
      <c r="F39" s="2">
        <f t="shared" si="22"/>
        <v>27</v>
      </c>
      <c r="G39" s="2">
        <f t="shared" si="23"/>
        <v>3</v>
      </c>
      <c r="H39" s="2">
        <f t="shared" si="24"/>
        <v>0.75</v>
      </c>
      <c r="I39" s="2">
        <f t="shared" si="25"/>
        <v>1</v>
      </c>
      <c r="J39" s="2">
        <f t="shared" si="26"/>
        <v>12</v>
      </c>
      <c r="K39" s="2">
        <f t="shared" si="27"/>
        <v>0</v>
      </c>
      <c r="L39" s="2">
        <f t="shared" si="28"/>
        <v>0</v>
      </c>
      <c r="M39" s="2">
        <f t="shared" si="29"/>
        <v>0</v>
      </c>
      <c r="N39" s="2">
        <f t="shared" si="30"/>
        <v>1.4</v>
      </c>
      <c r="O39" s="18">
        <f t="shared" si="31"/>
        <v>1.5</v>
      </c>
      <c r="P39" s="2">
        <f t="shared" si="17"/>
        <v>10</v>
      </c>
      <c r="Q39" s="47">
        <f t="shared" si="32"/>
        <v>119.15</v>
      </c>
      <c r="R39" s="48">
        <f t="shared" si="33"/>
        <v>4</v>
      </c>
      <c r="S39" s="62">
        <f t="shared" si="34"/>
        <v>11</v>
      </c>
      <c r="T39" s="62">
        <f t="shared" si="35"/>
        <v>11</v>
      </c>
      <c r="U39" s="62">
        <f t="shared" ref="U39:V39" si="39">SUM(C78,F78,I78,L78,C98,F98,I98,C118,F118,I118,C138,F138,I138,L138,O138,C158,F158,I158,L158,C178,F178,I178,L178,C198,F198,I198,L198,C218,F218,I218,L218,C238,F238,I238,L238,C258,F258,I258,L258,O258,C278,F278,I278,L278,O278)</f>
        <v>41</v>
      </c>
      <c r="V39" s="62">
        <f t="shared" si="39"/>
        <v>41</v>
      </c>
    </row>
    <row r="40" spans="1:22" x14ac:dyDescent="0.25">
      <c r="A40" s="45" t="s">
        <v>24</v>
      </c>
      <c r="B40" s="18">
        <f t="shared" si="18"/>
        <v>48</v>
      </c>
      <c r="C40" s="18">
        <f t="shared" si="19"/>
        <v>24</v>
      </c>
      <c r="D40" s="18">
        <f t="shared" si="20"/>
        <v>-1.5</v>
      </c>
      <c r="E40" s="18">
        <f t="shared" si="21"/>
        <v>70.5</v>
      </c>
      <c r="F40" s="2">
        <f t="shared" si="22"/>
        <v>41</v>
      </c>
      <c r="G40" s="2">
        <f t="shared" si="23"/>
        <v>2.5</v>
      </c>
      <c r="H40" s="2">
        <f t="shared" si="24"/>
        <v>6</v>
      </c>
      <c r="I40" s="2">
        <f t="shared" si="25"/>
        <v>0</v>
      </c>
      <c r="J40" s="2">
        <f t="shared" si="26"/>
        <v>15</v>
      </c>
      <c r="K40" s="2">
        <f t="shared" si="27"/>
        <v>4</v>
      </c>
      <c r="L40" s="2">
        <f t="shared" si="28"/>
        <v>0</v>
      </c>
      <c r="M40" s="2">
        <f t="shared" si="29"/>
        <v>0</v>
      </c>
      <c r="N40" s="2">
        <f t="shared" si="30"/>
        <v>3.6</v>
      </c>
      <c r="O40" s="18">
        <f t="shared" si="31"/>
        <v>3.25</v>
      </c>
      <c r="P40" s="2">
        <f t="shared" si="17"/>
        <v>3</v>
      </c>
      <c r="Q40" s="47">
        <f t="shared" si="32"/>
        <v>148.85</v>
      </c>
      <c r="R40" s="48">
        <f t="shared" si="33"/>
        <v>1</v>
      </c>
      <c r="S40" s="62">
        <f t="shared" si="34"/>
        <v>19</v>
      </c>
      <c r="T40" s="62">
        <f t="shared" si="35"/>
        <v>3</v>
      </c>
      <c r="U40" s="62">
        <f t="shared" ref="U40:V40" si="40">SUM(C79,F79,I79,L79,C99,F99,I99,C119,F119,I119,C139,F139,I139,L139,O139,C159,F159,I159,L159,C179,F179,I179,L179,C199,F199,I199,L199,C219,F219,I219,L219,C239,F239,I239,L239,C259,F259,I259,L259,O259,C279,F279,I279,L279,O279)</f>
        <v>59</v>
      </c>
      <c r="V40" s="62">
        <f t="shared" si="40"/>
        <v>23</v>
      </c>
    </row>
    <row r="41" spans="1:22" x14ac:dyDescent="0.25">
      <c r="A41" s="45" t="s">
        <v>25</v>
      </c>
      <c r="B41" s="18">
        <f t="shared" si="18"/>
        <v>36</v>
      </c>
      <c r="C41" s="18">
        <f t="shared" si="19"/>
        <v>15</v>
      </c>
      <c r="D41" s="18">
        <f t="shared" si="20"/>
        <v>-2</v>
      </c>
      <c r="E41" s="18">
        <f t="shared" si="21"/>
        <v>49</v>
      </c>
      <c r="F41" s="2">
        <f t="shared" si="22"/>
        <v>25</v>
      </c>
      <c r="G41" s="2">
        <f t="shared" si="23"/>
        <v>4</v>
      </c>
      <c r="H41" s="2">
        <f t="shared" si="24"/>
        <v>0.75</v>
      </c>
      <c r="I41" s="2">
        <f t="shared" si="25"/>
        <v>2</v>
      </c>
      <c r="J41" s="2">
        <f t="shared" si="26"/>
        <v>10.5</v>
      </c>
      <c r="K41" s="2">
        <f t="shared" si="27"/>
        <v>4</v>
      </c>
      <c r="L41" s="2">
        <f t="shared" si="28"/>
        <v>0</v>
      </c>
      <c r="M41" s="2">
        <f t="shared" si="29"/>
        <v>0</v>
      </c>
      <c r="N41" s="2">
        <f t="shared" si="30"/>
        <v>1.4</v>
      </c>
      <c r="O41" s="18">
        <f t="shared" si="31"/>
        <v>3.75</v>
      </c>
      <c r="P41" s="2">
        <f t="shared" si="17"/>
        <v>0</v>
      </c>
      <c r="Q41" s="47">
        <f t="shared" si="32"/>
        <v>100.4</v>
      </c>
      <c r="R41" s="48">
        <f t="shared" si="33"/>
        <v>6</v>
      </c>
      <c r="S41" s="62">
        <f t="shared" si="34"/>
        <v>11</v>
      </c>
      <c r="T41" s="62">
        <f t="shared" si="35"/>
        <v>11</v>
      </c>
      <c r="U41" s="62">
        <f t="shared" ref="U41:V41" si="41">SUM(C80,F80,I80,L80,C100,F100,I100,C120,F120,I120,C140,F140,I140,L140,O140,C160,F160,I160,L160,C180,F180,I180,L180,C200,F200,I200,L200,C220,F220,I220,L220,C240,F240,I240,L240,C260,F260,I260,L260,O260,C280,F280,I280,L280,O280)</f>
        <v>45</v>
      </c>
      <c r="V41" s="62">
        <f t="shared" si="41"/>
        <v>39</v>
      </c>
    </row>
    <row r="42" spans="1:22" x14ac:dyDescent="0.25">
      <c r="A42" s="45" t="s">
        <v>26</v>
      </c>
      <c r="B42" s="18">
        <f t="shared" si="18"/>
        <v>45</v>
      </c>
      <c r="C42" s="18">
        <f t="shared" si="19"/>
        <v>21</v>
      </c>
      <c r="D42" s="18">
        <f t="shared" si="20"/>
        <v>-3.25</v>
      </c>
      <c r="E42" s="18">
        <f t="shared" si="21"/>
        <v>62.75</v>
      </c>
      <c r="F42" s="2">
        <f t="shared" si="22"/>
        <v>31</v>
      </c>
      <c r="G42" s="2">
        <f t="shared" si="23"/>
        <v>3</v>
      </c>
      <c r="H42" s="2">
        <f t="shared" si="24"/>
        <v>6</v>
      </c>
      <c r="I42" s="2">
        <f t="shared" si="25"/>
        <v>0</v>
      </c>
      <c r="J42" s="2">
        <f t="shared" si="26"/>
        <v>15</v>
      </c>
      <c r="K42" s="2">
        <f t="shared" si="27"/>
        <v>0</v>
      </c>
      <c r="L42" s="2">
        <f t="shared" si="28"/>
        <v>0</v>
      </c>
      <c r="M42" s="2">
        <f t="shared" si="29"/>
        <v>0</v>
      </c>
      <c r="N42" s="2">
        <f t="shared" si="30"/>
        <v>1.8</v>
      </c>
      <c r="O42" s="18">
        <f t="shared" si="31"/>
        <v>0.5</v>
      </c>
      <c r="P42" s="2">
        <f t="shared" si="17"/>
        <v>9</v>
      </c>
      <c r="Q42" s="47">
        <f t="shared" si="32"/>
        <v>129.05000000000001</v>
      </c>
      <c r="R42" s="48">
        <f t="shared" si="33"/>
        <v>2</v>
      </c>
      <c r="S42" s="62">
        <f t="shared" si="34"/>
        <v>15</v>
      </c>
      <c r="T42" s="62">
        <f t="shared" si="35"/>
        <v>7</v>
      </c>
      <c r="U42" s="62">
        <f t="shared" ref="U42:V42" si="42">SUM(C81,F81,I81,L81,C101,F101,I101,C121,F121,I121,C141,F141,I141,L141,O141,C161,F161,I161,L161,C181,F181,I181,L181,C201,F201,I201,L201,C221,F221,I221,L221,C241,F241,I241,L241,C261,F261,I261,L261,O261,C281,F281,I281,L281,O281)</f>
        <v>50</v>
      </c>
      <c r="V42" s="62">
        <f t="shared" si="42"/>
        <v>31</v>
      </c>
    </row>
    <row r="43" spans="1:22" x14ac:dyDescent="0.25">
      <c r="A43" s="45" t="s">
        <v>27</v>
      </c>
      <c r="B43" s="18">
        <f t="shared" si="18"/>
        <v>12</v>
      </c>
      <c r="C43" s="18">
        <f t="shared" si="19"/>
        <v>7.5</v>
      </c>
      <c r="D43" s="18">
        <f t="shared" si="20"/>
        <v>-1</v>
      </c>
      <c r="E43" s="18">
        <f t="shared" si="21"/>
        <v>18.5</v>
      </c>
      <c r="F43" s="2">
        <f t="shared" si="22"/>
        <v>27</v>
      </c>
      <c r="G43" s="2">
        <f t="shared" si="23"/>
        <v>2</v>
      </c>
      <c r="H43" s="2">
        <f t="shared" si="24"/>
        <v>3</v>
      </c>
      <c r="I43" s="2">
        <f t="shared" si="25"/>
        <v>0</v>
      </c>
      <c r="J43" s="2">
        <f t="shared" si="26"/>
        <v>11.25</v>
      </c>
      <c r="K43" s="2">
        <f t="shared" si="27"/>
        <v>0</v>
      </c>
      <c r="L43" s="2">
        <f t="shared" si="28"/>
        <v>0</v>
      </c>
      <c r="M43" s="2">
        <f t="shared" si="29"/>
        <v>0</v>
      </c>
      <c r="N43" s="2">
        <f t="shared" si="30"/>
        <v>1.6</v>
      </c>
      <c r="O43" s="18">
        <f t="shared" si="31"/>
        <v>3.5</v>
      </c>
      <c r="P43" s="2">
        <f t="shared" si="17"/>
        <v>0</v>
      </c>
      <c r="Q43" s="47">
        <f t="shared" si="32"/>
        <v>66.849999999999994</v>
      </c>
      <c r="R43" s="48">
        <f t="shared" si="33"/>
        <v>12</v>
      </c>
      <c r="S43" s="62">
        <f t="shared" si="34"/>
        <v>10</v>
      </c>
      <c r="T43" s="62">
        <f t="shared" si="35"/>
        <v>12</v>
      </c>
      <c r="U43" s="62">
        <f t="shared" ref="U43:V43" si="43">SUM(C82,F82,I82,L82,C102,F102,I102,C122,F122,I122,C142,F142,I142,L142,O142,C162,F162,I162,L162,C182,F182,I182,L182,C202,F202,I202,L202,C222,F222,I222,L222,C242,F242,I242,L242,C262,F262,I262,L262,O262,C282,F282,I282,L282,O282)</f>
        <v>40</v>
      </c>
      <c r="V43" s="62">
        <f t="shared" si="43"/>
        <v>47</v>
      </c>
    </row>
    <row r="44" spans="1:22" x14ac:dyDescent="0.25">
      <c r="A44" s="45" t="s">
        <v>28</v>
      </c>
      <c r="B44" s="18">
        <f t="shared" si="18"/>
        <v>39</v>
      </c>
      <c r="C44" s="18">
        <f t="shared" si="19"/>
        <v>18</v>
      </c>
      <c r="D44" s="18">
        <f t="shared" si="20"/>
        <v>-2.5</v>
      </c>
      <c r="E44" s="18">
        <f t="shared" si="21"/>
        <v>54.5</v>
      </c>
      <c r="F44" s="2">
        <f t="shared" si="22"/>
        <v>38</v>
      </c>
      <c r="G44" s="2">
        <f t="shared" si="23"/>
        <v>4</v>
      </c>
      <c r="H44" s="2">
        <f t="shared" si="24"/>
        <v>3.75</v>
      </c>
      <c r="I44" s="2">
        <f t="shared" si="25"/>
        <v>0</v>
      </c>
      <c r="J44" s="2">
        <f t="shared" si="26"/>
        <v>7.5</v>
      </c>
      <c r="K44" s="2">
        <f t="shared" si="27"/>
        <v>4</v>
      </c>
      <c r="L44" s="2">
        <f t="shared" si="28"/>
        <v>0</v>
      </c>
      <c r="M44" s="2">
        <f t="shared" si="29"/>
        <v>0</v>
      </c>
      <c r="N44" s="2">
        <f t="shared" si="30"/>
        <v>1.8</v>
      </c>
      <c r="O44" s="18">
        <f t="shared" si="31"/>
        <v>0.75</v>
      </c>
      <c r="P44" s="2">
        <f t="shared" si="17"/>
        <v>6</v>
      </c>
      <c r="Q44" s="47">
        <f t="shared" si="32"/>
        <v>120.3</v>
      </c>
      <c r="R44" s="48">
        <f t="shared" si="33"/>
        <v>3</v>
      </c>
      <c r="S44" s="62">
        <f t="shared" si="34"/>
        <v>14</v>
      </c>
      <c r="T44" s="62">
        <f t="shared" si="35"/>
        <v>7</v>
      </c>
      <c r="U44" s="62">
        <f t="shared" ref="U44:V44" si="44">SUM(C83,F83,I83,L83,C103,F103,I103,C123,F123,I123,C143,F143,I143,L143,O143,C163,F163,I163,L163,C183,F183,I183,L183,C203,F203,I203,L203,C223,F223,I223,L223,C243,F243,I243,L243,C263,F263,I263,L263,O263,C283,F283,I283,L283,O283)</f>
        <v>51</v>
      </c>
      <c r="V44" s="62">
        <f t="shared" si="44"/>
        <v>31</v>
      </c>
    </row>
    <row r="45" spans="1:22" x14ac:dyDescent="0.25">
      <c r="A45" s="45" t="s">
        <v>29</v>
      </c>
      <c r="B45" s="18">
        <f t="shared" si="18"/>
        <v>21</v>
      </c>
      <c r="C45" s="18">
        <f t="shared" si="19"/>
        <v>13.5</v>
      </c>
      <c r="D45" s="18">
        <f t="shared" si="20"/>
        <v>-0.5</v>
      </c>
      <c r="E45" s="18">
        <f t="shared" si="21"/>
        <v>34</v>
      </c>
      <c r="F45" s="2">
        <f t="shared" si="22"/>
        <v>29</v>
      </c>
      <c r="G45" s="2">
        <f t="shared" si="23"/>
        <v>2</v>
      </c>
      <c r="H45" s="2">
        <f t="shared" si="24"/>
        <v>0.75</v>
      </c>
      <c r="I45" s="2">
        <f t="shared" si="25"/>
        <v>1</v>
      </c>
      <c r="J45" s="2">
        <f t="shared" si="26"/>
        <v>11.25</v>
      </c>
      <c r="K45" s="2">
        <f t="shared" si="27"/>
        <v>4</v>
      </c>
      <c r="L45" s="2">
        <f t="shared" si="28"/>
        <v>0</v>
      </c>
      <c r="M45" s="2">
        <f t="shared" si="29"/>
        <v>0</v>
      </c>
      <c r="N45" s="2">
        <f t="shared" si="30"/>
        <v>2</v>
      </c>
      <c r="O45" s="18">
        <f t="shared" si="31"/>
        <v>2.25</v>
      </c>
      <c r="P45" s="2">
        <f t="shared" si="17"/>
        <v>6</v>
      </c>
      <c r="Q45" s="47">
        <f t="shared" si="32"/>
        <v>92.25</v>
      </c>
      <c r="R45" s="48">
        <f t="shared" si="33"/>
        <v>9</v>
      </c>
      <c r="S45" s="62">
        <f t="shared" si="34"/>
        <v>11</v>
      </c>
      <c r="T45" s="62">
        <f t="shared" si="35"/>
        <v>11</v>
      </c>
      <c r="U45" s="62">
        <f t="shared" ref="U45:V45" si="45">SUM(C84,F84,I84,L84,C104,F104,I104,C124,F124,I124,C144,F144,I144,L144,O144,C164,F164,I164,L164,C184,F184,I184,L184,C204,F204,I204,L204,C224,F224,I224,L224,C244,F244,I244,L244,C264,F264,I264,L264,O264,C284,F284,I284,L284,O284)</f>
        <v>44</v>
      </c>
      <c r="V45" s="62">
        <f t="shared" si="45"/>
        <v>40</v>
      </c>
    </row>
    <row r="46" spans="1:22" x14ac:dyDescent="0.25">
      <c r="A46" s="45" t="s">
        <v>30</v>
      </c>
      <c r="B46" s="18">
        <f t="shared" si="18"/>
        <v>15</v>
      </c>
      <c r="C46" s="18">
        <f t="shared" si="19"/>
        <v>6</v>
      </c>
      <c r="D46" s="18">
        <f t="shared" si="20"/>
        <v>-2.25</v>
      </c>
      <c r="E46" s="18">
        <f t="shared" si="21"/>
        <v>18.75</v>
      </c>
      <c r="F46" s="2">
        <f t="shared" si="22"/>
        <v>13</v>
      </c>
      <c r="G46" s="2">
        <f t="shared" si="23"/>
        <v>0</v>
      </c>
      <c r="H46" s="2">
        <f t="shared" si="24"/>
        <v>0.75</v>
      </c>
      <c r="I46" s="2">
        <f t="shared" si="25"/>
        <v>0</v>
      </c>
      <c r="J46" s="2">
        <f t="shared" si="26"/>
        <v>1.5</v>
      </c>
      <c r="K46" s="2">
        <f t="shared" si="27"/>
        <v>0</v>
      </c>
      <c r="L46" s="2">
        <f t="shared" si="28"/>
        <v>0</v>
      </c>
      <c r="M46" s="2">
        <f t="shared" si="29"/>
        <v>0</v>
      </c>
      <c r="N46" s="2">
        <f t="shared" si="30"/>
        <v>0.4</v>
      </c>
      <c r="O46" s="18">
        <f t="shared" si="31"/>
        <v>3</v>
      </c>
      <c r="P46" s="2">
        <f t="shared" si="17"/>
        <v>1</v>
      </c>
      <c r="Q46" s="47">
        <f t="shared" si="32"/>
        <v>38.4</v>
      </c>
      <c r="R46" s="48">
        <f t="shared" si="33"/>
        <v>16</v>
      </c>
      <c r="S46" s="62">
        <f t="shared" si="34"/>
        <v>2</v>
      </c>
      <c r="T46" s="62">
        <f t="shared" si="35"/>
        <v>19</v>
      </c>
      <c r="U46" s="62">
        <f t="shared" ref="U46:V46" si="46">SUM(C85,F85,I85,L85,C105,F105,I105,C125,F125,I125,C145,F145,I145,L145,O145,C165,F165,I165,L165,C185,F185,I185,L185,C205,F205,I205,L205,C225,F225,I225,L225,C245,F245,I245,L245,C265,F265,I265,L265,O265,C285,F285,I285,L285,O285)</f>
        <v>14</v>
      </c>
      <c r="V46" s="62">
        <f t="shared" si="46"/>
        <v>58</v>
      </c>
    </row>
    <row r="47" spans="1:22" x14ac:dyDescent="0.25">
      <c r="A47" s="45" t="s">
        <v>31</v>
      </c>
      <c r="B47" s="18">
        <f t="shared" si="18"/>
        <v>3</v>
      </c>
      <c r="C47" s="18">
        <f t="shared" si="19"/>
        <v>6</v>
      </c>
      <c r="D47" s="18">
        <f t="shared" si="20"/>
        <v>-1.25</v>
      </c>
      <c r="E47" s="18">
        <f t="shared" si="21"/>
        <v>7.75</v>
      </c>
      <c r="F47" s="2">
        <f t="shared" si="22"/>
        <v>29</v>
      </c>
      <c r="G47" s="2">
        <f t="shared" si="23"/>
        <v>2.5</v>
      </c>
      <c r="H47" s="2">
        <f t="shared" si="24"/>
        <v>6</v>
      </c>
      <c r="I47" s="2">
        <f t="shared" si="25"/>
        <v>0</v>
      </c>
      <c r="J47" s="2">
        <f t="shared" si="26"/>
        <v>3.75</v>
      </c>
      <c r="K47" s="2">
        <f t="shared" si="27"/>
        <v>1</v>
      </c>
      <c r="L47" s="2">
        <f t="shared" si="28"/>
        <v>0</v>
      </c>
      <c r="M47" s="2">
        <f t="shared" si="29"/>
        <v>0</v>
      </c>
      <c r="N47" s="2">
        <f t="shared" si="30"/>
        <v>4.2</v>
      </c>
      <c r="O47" s="18">
        <f t="shared" si="31"/>
        <v>4</v>
      </c>
      <c r="P47" s="2">
        <f t="shared" si="17"/>
        <v>0</v>
      </c>
      <c r="Q47" s="47">
        <f t="shared" si="32"/>
        <v>58.2</v>
      </c>
      <c r="R47" s="48">
        <f t="shared" si="33"/>
        <v>13</v>
      </c>
      <c r="S47" s="62">
        <f t="shared" si="34"/>
        <v>10</v>
      </c>
      <c r="T47" s="62">
        <f t="shared" si="35"/>
        <v>11</v>
      </c>
      <c r="U47" s="62">
        <f t="shared" ref="U47:V47" si="47">SUM(C86,F86,I86,L86,C106,F106,I106,C126,F126,I126,C146,F146,I146,L146,O146,C166,F166,I166,L166,C186,F186,I186,L186,C206,F206,I206,L206,C226,F226,I226,L226,C246,F246,I246,L246,C266,F266,I266,L266,O266,C286,F286,I286,L286,O286)</f>
        <v>38</v>
      </c>
      <c r="V47" s="62">
        <f t="shared" si="47"/>
        <v>43</v>
      </c>
    </row>
    <row r="48" spans="1:22" x14ac:dyDescent="0.25">
      <c r="A48" s="45" t="s">
        <v>32</v>
      </c>
      <c r="B48" s="18">
        <f t="shared" si="18"/>
        <v>24</v>
      </c>
      <c r="C48" s="18">
        <f t="shared" si="19"/>
        <v>9</v>
      </c>
      <c r="D48" s="18">
        <f t="shared" si="20"/>
        <v>-4</v>
      </c>
      <c r="E48" s="18">
        <f t="shared" si="21"/>
        <v>29</v>
      </c>
      <c r="F48" s="2">
        <f t="shared" si="22"/>
        <v>28</v>
      </c>
      <c r="G48" s="2">
        <f t="shared" si="23"/>
        <v>2</v>
      </c>
      <c r="H48" s="2">
        <f t="shared" si="24"/>
        <v>6</v>
      </c>
      <c r="I48" s="2">
        <f t="shared" si="25"/>
        <v>0</v>
      </c>
      <c r="J48" s="2">
        <f t="shared" si="26"/>
        <v>12.75</v>
      </c>
      <c r="K48" s="2">
        <f t="shared" si="27"/>
        <v>4</v>
      </c>
      <c r="L48" s="2">
        <f t="shared" si="28"/>
        <v>0</v>
      </c>
      <c r="M48" s="2">
        <f t="shared" si="29"/>
        <v>0</v>
      </c>
      <c r="N48" s="2">
        <f t="shared" si="30"/>
        <v>3</v>
      </c>
      <c r="O48" s="18">
        <f t="shared" si="31"/>
        <v>0.25</v>
      </c>
      <c r="P48" s="2">
        <f t="shared" si="17"/>
        <v>12</v>
      </c>
      <c r="Q48" s="47">
        <f t="shared" si="32"/>
        <v>97</v>
      </c>
      <c r="R48" s="48">
        <f t="shared" si="33"/>
        <v>7</v>
      </c>
      <c r="S48" s="62">
        <f t="shared" si="34"/>
        <v>14</v>
      </c>
      <c r="T48" s="62">
        <f t="shared" si="35"/>
        <v>8</v>
      </c>
      <c r="U48" s="62">
        <f t="shared" ref="U48:V48" si="48">SUM(C87,F87,I87,L87,C107,F107,I107,C127,F127,I127,C147,F147,I147,L147,O147,C167,F167,I167,L167,C187,F187,I187,L187,C207,F207,I207,L207,C227,F227,I227,L227,C247,F247,I247,L247,C267,F267,I267,L267,O267,C287,F287,I287,L287,O287)</f>
        <v>47</v>
      </c>
      <c r="V48" s="62">
        <f t="shared" si="48"/>
        <v>29</v>
      </c>
    </row>
    <row r="49" spans="1:22" x14ac:dyDescent="0.25">
      <c r="A49" s="45" t="s">
        <v>33</v>
      </c>
      <c r="B49" s="18">
        <f t="shared" si="18"/>
        <v>18</v>
      </c>
      <c r="C49" s="18">
        <f t="shared" si="19"/>
        <v>16.5</v>
      </c>
      <c r="D49" s="18">
        <f t="shared" si="20"/>
        <v>-0.25</v>
      </c>
      <c r="E49" s="18">
        <f t="shared" si="21"/>
        <v>34.25</v>
      </c>
      <c r="F49" s="2">
        <f t="shared" si="22"/>
        <v>37</v>
      </c>
      <c r="G49" s="2">
        <f t="shared" si="23"/>
        <v>2.5</v>
      </c>
      <c r="H49" s="2">
        <f t="shared" si="24"/>
        <v>0</v>
      </c>
      <c r="I49" s="2">
        <f t="shared" si="25"/>
        <v>2</v>
      </c>
      <c r="J49" s="2">
        <f t="shared" si="26"/>
        <v>2.25</v>
      </c>
      <c r="K49" s="2">
        <f t="shared" si="27"/>
        <v>4</v>
      </c>
      <c r="L49" s="2">
        <f t="shared" si="28"/>
        <v>0</v>
      </c>
      <c r="M49" s="2">
        <f t="shared" si="29"/>
        <v>0</v>
      </c>
      <c r="N49" s="2">
        <f t="shared" si="30"/>
        <v>1.8</v>
      </c>
      <c r="O49" s="18">
        <f t="shared" si="31"/>
        <v>1</v>
      </c>
      <c r="P49" s="2">
        <f t="shared" si="17"/>
        <v>10</v>
      </c>
      <c r="Q49" s="47">
        <f t="shared" si="32"/>
        <v>94.8</v>
      </c>
      <c r="R49" s="48">
        <f t="shared" si="33"/>
        <v>8</v>
      </c>
      <c r="S49" s="62">
        <f t="shared" si="34"/>
        <v>11</v>
      </c>
      <c r="T49" s="62">
        <f t="shared" si="35"/>
        <v>10</v>
      </c>
      <c r="U49" s="62">
        <f t="shared" ref="U49:V49" si="49">SUM(C88,F88,I88,L88,C108,F108,I108,C128,F128,I128,C148,F148,I148,L148,O148,C168,F168,I168,L168,C188,F188,I188,L188,C208,F208,I208,L208,C228,F228,I228,L228,C248,F248,I248,L248,C268,F268,I268,L268,O268,C288,F288,I288,L288,O288)</f>
        <v>42</v>
      </c>
      <c r="V49" s="62">
        <f t="shared" si="49"/>
        <v>35</v>
      </c>
    </row>
    <row r="50" spans="1:22" x14ac:dyDescent="0.25">
      <c r="A50" s="45" t="s">
        <v>34</v>
      </c>
      <c r="B50" s="18">
        <f t="shared" si="18"/>
        <v>6</v>
      </c>
      <c r="C50" s="18">
        <f t="shared" si="19"/>
        <v>6</v>
      </c>
      <c r="D50" s="18">
        <f t="shared" si="20"/>
        <v>-1.75</v>
      </c>
      <c r="E50" s="18">
        <f t="shared" si="21"/>
        <v>10.25</v>
      </c>
      <c r="F50" s="2">
        <f t="shared" si="22"/>
        <v>28</v>
      </c>
      <c r="G50" s="2">
        <f t="shared" si="23"/>
        <v>0.5</v>
      </c>
      <c r="H50" s="2">
        <f t="shared" si="24"/>
        <v>3</v>
      </c>
      <c r="I50" s="2">
        <f t="shared" si="25"/>
        <v>0</v>
      </c>
      <c r="J50" s="2">
        <f t="shared" si="26"/>
        <v>3.75</v>
      </c>
      <c r="K50" s="2">
        <f t="shared" si="27"/>
        <v>0</v>
      </c>
      <c r="L50" s="2">
        <f t="shared" si="28"/>
        <v>0</v>
      </c>
      <c r="M50" s="2">
        <f t="shared" si="29"/>
        <v>0</v>
      </c>
      <c r="N50" s="2">
        <f t="shared" si="30"/>
        <v>1.2</v>
      </c>
      <c r="O50" s="18">
        <f t="shared" si="31"/>
        <v>2.5</v>
      </c>
      <c r="P50" s="2">
        <f t="shared" si="17"/>
        <v>1</v>
      </c>
      <c r="Q50" s="47">
        <f t="shared" si="32"/>
        <v>50.2</v>
      </c>
      <c r="R50" s="48">
        <f t="shared" si="33"/>
        <v>15</v>
      </c>
      <c r="S50" s="62">
        <f t="shared" si="34"/>
        <v>8</v>
      </c>
      <c r="T50" s="62">
        <f t="shared" si="35"/>
        <v>13</v>
      </c>
      <c r="U50" s="62">
        <f t="shared" ref="U50:V50" si="50">SUM(C89,F89,I89,L89,C109,F109,I109,C129,F129,I129,C149,F149,I149,L149,O149,C169,F169,I169,L169,C189,F189,I189,L189,C209,F209,I209,L209,C229,F229,I229,L229,C249,F249,I249,L249,C269,F269,I269,L269,O269,C289,F289,I289,L289,O289)</f>
        <v>30</v>
      </c>
      <c r="V50" s="62">
        <f t="shared" si="50"/>
        <v>50</v>
      </c>
    </row>
    <row r="52" spans="1:22" x14ac:dyDescent="0.25">
      <c r="A52" t="s">
        <v>64</v>
      </c>
      <c r="C52" s="1" t="s">
        <v>116</v>
      </c>
      <c r="G52" s="1" t="s">
        <v>117</v>
      </c>
      <c r="K52" s="1" t="s">
        <v>118</v>
      </c>
      <c r="O52" s="1" t="s">
        <v>119</v>
      </c>
      <c r="Q52" s="82" t="s">
        <v>123</v>
      </c>
      <c r="R52" s="82"/>
      <c r="S52" s="1" t="s">
        <v>120</v>
      </c>
    </row>
    <row r="53" spans="1:22" x14ac:dyDescent="0.25">
      <c r="A53" t="s">
        <v>0</v>
      </c>
      <c r="B53" s="1" t="s">
        <v>54</v>
      </c>
      <c r="C53" s="1" t="s">
        <v>55</v>
      </c>
      <c r="E53" s="1" t="s">
        <v>0</v>
      </c>
      <c r="F53" s="1" t="s">
        <v>54</v>
      </c>
      <c r="G53" s="1" t="s">
        <v>55</v>
      </c>
      <c r="I53" s="1" t="s">
        <v>0</v>
      </c>
      <c r="J53" s="1" t="s">
        <v>54</v>
      </c>
      <c r="K53" s="1" t="s">
        <v>55</v>
      </c>
      <c r="M53" s="1" t="s">
        <v>0</v>
      </c>
      <c r="N53" s="1" t="s">
        <v>54</v>
      </c>
      <c r="O53" s="1" t="s">
        <v>55</v>
      </c>
      <c r="Q53" s="1" t="s">
        <v>0</v>
      </c>
      <c r="R53" s="1" t="s">
        <v>54</v>
      </c>
      <c r="S53" s="1" t="s">
        <v>55</v>
      </c>
    </row>
    <row r="54" spans="1:22" x14ac:dyDescent="0.25">
      <c r="A54" t="s">
        <v>24</v>
      </c>
      <c r="B54" s="1">
        <v>120.35</v>
      </c>
      <c r="C54" s="1">
        <v>1</v>
      </c>
      <c r="E54" s="1" t="s">
        <v>24</v>
      </c>
      <c r="F54" s="1">
        <v>131.6</v>
      </c>
      <c r="G54" s="1">
        <v>1</v>
      </c>
      <c r="I54" s="1" t="s">
        <v>24</v>
      </c>
      <c r="J54" s="1">
        <v>146.30000000000001</v>
      </c>
      <c r="K54" s="1">
        <v>1</v>
      </c>
      <c r="M54" s="1" t="s">
        <v>24</v>
      </c>
      <c r="N54" s="1">
        <v>156.19999999999999</v>
      </c>
      <c r="O54" s="1">
        <v>1</v>
      </c>
      <c r="Q54" s="1" t="s">
        <v>24</v>
      </c>
      <c r="R54" s="1">
        <v>148.9</v>
      </c>
      <c r="S54" s="1">
        <v>1</v>
      </c>
    </row>
    <row r="55" spans="1:22" x14ac:dyDescent="0.25">
      <c r="A55" t="s">
        <v>26</v>
      </c>
      <c r="B55" s="1">
        <v>102.4</v>
      </c>
      <c r="C55" s="1">
        <v>2</v>
      </c>
      <c r="E55" s="1" t="s">
        <v>26</v>
      </c>
      <c r="F55" s="1">
        <v>111.7</v>
      </c>
      <c r="G55" s="1">
        <v>2</v>
      </c>
      <c r="I55" s="1" t="s">
        <v>26</v>
      </c>
      <c r="J55" s="1">
        <v>128</v>
      </c>
      <c r="K55" s="1">
        <v>2</v>
      </c>
      <c r="M55" s="1" t="s">
        <v>26</v>
      </c>
      <c r="N55" s="1">
        <v>138.19999999999999</v>
      </c>
      <c r="O55" s="1">
        <v>2</v>
      </c>
      <c r="Q55" s="1" t="s">
        <v>26</v>
      </c>
      <c r="R55" s="1">
        <v>129.1</v>
      </c>
      <c r="S55" s="1">
        <v>2</v>
      </c>
    </row>
    <row r="56" spans="1:22" x14ac:dyDescent="0.25">
      <c r="A56" t="s">
        <v>28</v>
      </c>
      <c r="B56" s="1">
        <v>100.55</v>
      </c>
      <c r="C56" s="1">
        <v>3</v>
      </c>
      <c r="E56" s="1" t="s">
        <v>23</v>
      </c>
      <c r="F56" s="1">
        <v>108.7</v>
      </c>
      <c r="G56" s="1">
        <v>3</v>
      </c>
      <c r="I56" s="1" t="s">
        <v>23</v>
      </c>
      <c r="J56" s="1">
        <v>120.9</v>
      </c>
      <c r="K56" s="1">
        <v>3</v>
      </c>
      <c r="M56" s="1" t="s">
        <v>23</v>
      </c>
      <c r="N56" s="1">
        <v>129.80000000000001</v>
      </c>
      <c r="O56" s="1">
        <v>3</v>
      </c>
      <c r="Q56" s="1" t="s">
        <v>28</v>
      </c>
      <c r="R56" s="1">
        <v>120.3</v>
      </c>
      <c r="S56" s="1">
        <v>3</v>
      </c>
    </row>
    <row r="57" spans="1:22" x14ac:dyDescent="0.25">
      <c r="A57" t="s">
        <v>23</v>
      </c>
      <c r="B57" s="1">
        <v>98.95</v>
      </c>
      <c r="C57" s="1">
        <v>4</v>
      </c>
      <c r="E57" s="1" t="s">
        <v>28</v>
      </c>
      <c r="F57" s="1">
        <v>106.3</v>
      </c>
      <c r="G57" s="1">
        <v>4</v>
      </c>
      <c r="I57" s="1" t="s">
        <v>28</v>
      </c>
      <c r="J57" s="1">
        <v>115.6</v>
      </c>
      <c r="K57" s="1">
        <v>4</v>
      </c>
      <c r="M57" s="1" t="s">
        <v>28</v>
      </c>
      <c r="N57" s="1">
        <v>124</v>
      </c>
      <c r="O57" s="1">
        <v>4</v>
      </c>
      <c r="Q57" s="1" t="s">
        <v>23</v>
      </c>
      <c r="R57" s="1">
        <v>119.2</v>
      </c>
      <c r="S57" s="1">
        <v>4</v>
      </c>
    </row>
    <row r="58" spans="1:22" x14ac:dyDescent="0.25">
      <c r="A58" t="s">
        <v>19</v>
      </c>
      <c r="B58" s="1">
        <v>88.3</v>
      </c>
      <c r="C58" s="1">
        <v>5</v>
      </c>
      <c r="E58" s="1" t="s">
        <v>19</v>
      </c>
      <c r="F58" s="1">
        <v>105.6</v>
      </c>
      <c r="G58" s="1">
        <v>5</v>
      </c>
      <c r="I58" s="1" t="s">
        <v>19</v>
      </c>
      <c r="J58" s="1">
        <v>102</v>
      </c>
      <c r="K58" s="1">
        <v>5</v>
      </c>
      <c r="M58" s="1" t="s">
        <v>19</v>
      </c>
      <c r="N58" s="1">
        <v>113.7</v>
      </c>
      <c r="O58" s="1">
        <v>5</v>
      </c>
      <c r="Q58" s="1" t="s">
        <v>19</v>
      </c>
      <c r="R58" s="1">
        <v>103.7</v>
      </c>
      <c r="S58" s="1">
        <v>5</v>
      </c>
    </row>
    <row r="59" spans="1:22" x14ac:dyDescent="0.25">
      <c r="A59" t="s">
        <v>25</v>
      </c>
      <c r="B59" s="1">
        <v>86.75</v>
      </c>
      <c r="C59" s="1">
        <v>6</v>
      </c>
      <c r="E59" s="1" t="s">
        <v>25</v>
      </c>
      <c r="F59" s="1">
        <v>85.2</v>
      </c>
      <c r="G59" s="1">
        <v>6</v>
      </c>
      <c r="I59" s="1" t="s">
        <v>25</v>
      </c>
      <c r="J59" s="1">
        <v>99</v>
      </c>
      <c r="K59" s="1">
        <v>6</v>
      </c>
      <c r="M59" s="1" t="s">
        <v>25</v>
      </c>
      <c r="N59" s="1">
        <v>110.7</v>
      </c>
      <c r="O59" s="1">
        <v>6</v>
      </c>
      <c r="Q59" s="1" t="s">
        <v>25</v>
      </c>
      <c r="R59" s="1">
        <v>100.4</v>
      </c>
      <c r="S59" s="1">
        <v>6</v>
      </c>
    </row>
    <row r="60" spans="1:22" x14ac:dyDescent="0.25">
      <c r="A60" t="s">
        <v>32</v>
      </c>
      <c r="B60" s="1">
        <v>83.75</v>
      </c>
      <c r="C60" s="1">
        <v>7</v>
      </c>
      <c r="E60" s="1" t="s">
        <v>32</v>
      </c>
      <c r="F60" s="1">
        <v>80.3</v>
      </c>
      <c r="G60" s="1">
        <v>7</v>
      </c>
      <c r="I60" s="1" t="s">
        <v>33</v>
      </c>
      <c r="J60" s="1">
        <v>92.5</v>
      </c>
      <c r="K60" s="1">
        <v>7</v>
      </c>
      <c r="M60" s="1" t="s">
        <v>33</v>
      </c>
      <c r="N60" s="1">
        <v>99.6</v>
      </c>
      <c r="O60" s="1">
        <v>7</v>
      </c>
      <c r="Q60" s="1" t="s">
        <v>32</v>
      </c>
      <c r="R60" s="1">
        <v>97</v>
      </c>
      <c r="S60" s="1">
        <v>7</v>
      </c>
    </row>
    <row r="61" spans="1:22" x14ac:dyDescent="0.25">
      <c r="A61" t="s">
        <v>33</v>
      </c>
      <c r="B61" s="1">
        <v>72.55</v>
      </c>
      <c r="C61" s="1">
        <v>8</v>
      </c>
      <c r="E61" s="1" t="s">
        <v>20</v>
      </c>
      <c r="F61" s="1">
        <v>76.5</v>
      </c>
      <c r="G61" s="1">
        <v>8</v>
      </c>
      <c r="I61" s="1" t="s">
        <v>32</v>
      </c>
      <c r="J61" s="1">
        <v>91.5</v>
      </c>
      <c r="K61" s="1">
        <v>8</v>
      </c>
      <c r="M61" s="1" t="s">
        <v>32</v>
      </c>
      <c r="N61" s="1">
        <v>97.6</v>
      </c>
      <c r="O61" s="1">
        <v>8</v>
      </c>
      <c r="Q61" s="1" t="s">
        <v>33</v>
      </c>
      <c r="R61" s="1">
        <v>94.8</v>
      </c>
      <c r="S61" s="1">
        <v>8</v>
      </c>
    </row>
    <row r="62" spans="1:22" x14ac:dyDescent="0.25">
      <c r="A62" t="s">
        <v>20</v>
      </c>
      <c r="B62" s="1">
        <v>57.5</v>
      </c>
      <c r="C62" s="1">
        <v>9</v>
      </c>
      <c r="E62" s="1" t="s">
        <v>33</v>
      </c>
      <c r="F62" s="1">
        <v>75.599999999999994</v>
      </c>
      <c r="G62" s="1">
        <v>9</v>
      </c>
      <c r="I62" s="1" t="s">
        <v>20</v>
      </c>
      <c r="J62" s="1">
        <v>84.2</v>
      </c>
      <c r="K62" s="1">
        <v>9</v>
      </c>
      <c r="M62" s="1" t="s">
        <v>20</v>
      </c>
      <c r="N62" s="1">
        <v>91</v>
      </c>
      <c r="O62" s="1">
        <v>9</v>
      </c>
      <c r="Q62" s="1" t="s">
        <v>29</v>
      </c>
      <c r="R62" s="1">
        <v>92.3</v>
      </c>
      <c r="S62" s="1">
        <v>9</v>
      </c>
    </row>
    <row r="63" spans="1:22" x14ac:dyDescent="0.25">
      <c r="A63" t="s">
        <v>21</v>
      </c>
      <c r="B63" s="1">
        <v>55.5</v>
      </c>
      <c r="C63" s="1">
        <v>10</v>
      </c>
      <c r="E63" s="1" t="s">
        <v>29</v>
      </c>
      <c r="F63" s="1">
        <v>64</v>
      </c>
      <c r="G63" s="1">
        <v>10</v>
      </c>
      <c r="I63" s="1" t="s">
        <v>29</v>
      </c>
      <c r="J63" s="1">
        <v>74.2</v>
      </c>
      <c r="K63" s="1">
        <v>10</v>
      </c>
      <c r="M63" s="1" t="s">
        <v>21</v>
      </c>
      <c r="N63" s="1">
        <v>90.5</v>
      </c>
      <c r="O63" s="1">
        <v>10</v>
      </c>
      <c r="Q63" s="1" t="s">
        <v>20</v>
      </c>
      <c r="R63" s="1">
        <v>91.4</v>
      </c>
      <c r="S63" s="1">
        <v>10</v>
      </c>
    </row>
    <row r="64" spans="1:22" x14ac:dyDescent="0.25">
      <c r="A64" t="s">
        <v>29</v>
      </c>
      <c r="B64" s="1">
        <v>53.1</v>
      </c>
      <c r="C64" s="1">
        <v>11</v>
      </c>
      <c r="E64" s="1" t="s">
        <v>21</v>
      </c>
      <c r="F64" s="1">
        <v>56.1</v>
      </c>
      <c r="G64" s="1">
        <v>11</v>
      </c>
      <c r="I64" s="1" t="s">
        <v>21</v>
      </c>
      <c r="J64" s="1">
        <v>73.2</v>
      </c>
      <c r="K64" s="1">
        <v>11</v>
      </c>
      <c r="M64" s="1" t="s">
        <v>29</v>
      </c>
      <c r="N64" s="1">
        <v>84.7</v>
      </c>
      <c r="O64" s="1">
        <v>11</v>
      </c>
      <c r="Q64" s="1" t="s">
        <v>21</v>
      </c>
      <c r="R64" s="1">
        <v>91.4</v>
      </c>
      <c r="S64" s="1">
        <v>11</v>
      </c>
    </row>
    <row r="65" spans="1:19" x14ac:dyDescent="0.25">
      <c r="A65" t="s">
        <v>27</v>
      </c>
      <c r="B65" s="1">
        <v>44.95</v>
      </c>
      <c r="C65" s="1">
        <v>12</v>
      </c>
      <c r="E65" s="1" t="s">
        <v>27</v>
      </c>
      <c r="F65" s="1">
        <v>51.3</v>
      </c>
      <c r="G65" s="1">
        <v>12</v>
      </c>
      <c r="I65" s="1" t="s">
        <v>27</v>
      </c>
      <c r="J65" s="1">
        <v>54.5</v>
      </c>
      <c r="K65" s="1">
        <v>12</v>
      </c>
      <c r="M65" s="1" t="s">
        <v>27</v>
      </c>
      <c r="N65" s="1">
        <v>60.6</v>
      </c>
      <c r="O65" s="1">
        <v>12</v>
      </c>
      <c r="Q65" s="1" t="s">
        <v>27</v>
      </c>
      <c r="R65" s="1">
        <v>66.900000000000006</v>
      </c>
      <c r="S65" s="1">
        <v>12</v>
      </c>
    </row>
    <row r="66" spans="1:19" x14ac:dyDescent="0.25">
      <c r="A66" t="s">
        <v>31</v>
      </c>
      <c r="B66" s="1">
        <v>41.3</v>
      </c>
      <c r="C66" s="1">
        <v>13</v>
      </c>
      <c r="E66" s="1" t="s">
        <v>31</v>
      </c>
      <c r="F66" s="1">
        <v>48.1</v>
      </c>
      <c r="G66" s="1">
        <v>13</v>
      </c>
      <c r="I66" s="1" t="s">
        <v>31</v>
      </c>
      <c r="J66" s="1">
        <v>47.8</v>
      </c>
      <c r="K66" s="1">
        <v>13</v>
      </c>
      <c r="M66" s="1" t="s">
        <v>31</v>
      </c>
      <c r="N66" s="1">
        <v>52.2</v>
      </c>
      <c r="O66" s="1">
        <v>13</v>
      </c>
      <c r="Q66" s="1" t="s">
        <v>31</v>
      </c>
      <c r="R66" s="1">
        <v>58.2</v>
      </c>
      <c r="S66" s="1">
        <v>13</v>
      </c>
    </row>
    <row r="67" spans="1:19" x14ac:dyDescent="0.25">
      <c r="A67" t="s">
        <v>34</v>
      </c>
      <c r="B67" s="1">
        <v>38.1</v>
      </c>
      <c r="C67" s="1">
        <v>14</v>
      </c>
      <c r="E67" s="1" t="s">
        <v>34</v>
      </c>
      <c r="F67" s="1">
        <v>42.3</v>
      </c>
      <c r="G67" s="1">
        <v>14</v>
      </c>
      <c r="I67" s="1" t="s">
        <v>30</v>
      </c>
      <c r="J67" s="1">
        <v>47.1</v>
      </c>
      <c r="K67" s="1">
        <v>14</v>
      </c>
      <c r="M67" s="1" t="s">
        <v>34</v>
      </c>
      <c r="N67" s="1">
        <v>52</v>
      </c>
      <c r="O67" s="1">
        <v>14</v>
      </c>
      <c r="Q67" s="1" t="s">
        <v>22</v>
      </c>
      <c r="R67" s="1">
        <v>52.5</v>
      </c>
      <c r="S67" s="1">
        <v>14</v>
      </c>
    </row>
    <row r="68" spans="1:19" x14ac:dyDescent="0.25">
      <c r="A68" t="s">
        <v>30</v>
      </c>
      <c r="B68" s="1">
        <v>27.2</v>
      </c>
      <c r="C68" s="1">
        <v>15</v>
      </c>
      <c r="E68" s="1" t="s">
        <v>30</v>
      </c>
      <c r="F68" s="1">
        <v>37.799999999999997</v>
      </c>
      <c r="G68" s="1">
        <v>15</v>
      </c>
      <c r="I68" s="1" t="s">
        <v>34</v>
      </c>
      <c r="J68" s="1">
        <v>44.9</v>
      </c>
      <c r="K68" s="1">
        <v>15</v>
      </c>
      <c r="M68" s="1" t="s">
        <v>22</v>
      </c>
      <c r="N68" s="1">
        <v>50.8</v>
      </c>
      <c r="O68" s="1">
        <v>15</v>
      </c>
      <c r="Q68" s="1" t="s">
        <v>34</v>
      </c>
      <c r="R68" s="1">
        <v>50.2</v>
      </c>
      <c r="S68" s="1">
        <v>15</v>
      </c>
    </row>
    <row r="69" spans="1:19" x14ac:dyDescent="0.25">
      <c r="A69" t="s">
        <v>22</v>
      </c>
      <c r="B69" s="1">
        <v>16</v>
      </c>
      <c r="C69" s="1">
        <v>16</v>
      </c>
      <c r="E69" s="1" t="s">
        <v>22</v>
      </c>
      <c r="F69" s="1">
        <v>35.4</v>
      </c>
      <c r="G69" s="1">
        <v>16</v>
      </c>
      <c r="I69" s="1" t="s">
        <v>22</v>
      </c>
      <c r="J69" s="1">
        <v>43.8</v>
      </c>
      <c r="K69" s="1">
        <v>16</v>
      </c>
      <c r="M69" s="1" t="s">
        <v>30</v>
      </c>
      <c r="N69" s="1">
        <v>49.9</v>
      </c>
      <c r="O69" s="1">
        <v>16</v>
      </c>
      <c r="Q69" s="1" t="s">
        <v>30</v>
      </c>
      <c r="R69" s="1">
        <v>38.4</v>
      </c>
      <c r="S69" s="1">
        <v>16</v>
      </c>
    </row>
    <row r="70" spans="1:19" ht="15.75" thickBot="1" x14ac:dyDescent="0.3"/>
    <row r="71" spans="1:19" x14ac:dyDescent="0.25">
      <c r="A71" t="s">
        <v>66</v>
      </c>
      <c r="B71" s="79" t="s">
        <v>71</v>
      </c>
      <c r="C71" s="80"/>
      <c r="D71" s="81"/>
      <c r="E71" s="79" t="s">
        <v>70</v>
      </c>
      <c r="F71" s="80"/>
      <c r="G71" s="81"/>
      <c r="H71" s="79" t="s">
        <v>72</v>
      </c>
      <c r="I71" s="80"/>
      <c r="J71" s="81"/>
      <c r="K71" s="79" t="s">
        <v>73</v>
      </c>
      <c r="L71" s="80"/>
      <c r="M71" s="81"/>
    </row>
    <row r="72" spans="1:19" x14ac:dyDescent="0.25">
      <c r="B72" s="4" t="s">
        <v>65</v>
      </c>
      <c r="C72" s="60">
        <v>1</v>
      </c>
      <c r="D72" s="5"/>
      <c r="E72" s="4" t="s">
        <v>65</v>
      </c>
      <c r="F72" s="60">
        <v>2</v>
      </c>
      <c r="G72" s="5"/>
      <c r="H72" s="4" t="s">
        <v>65</v>
      </c>
      <c r="I72" s="60">
        <v>3</v>
      </c>
      <c r="J72" s="5"/>
      <c r="K72" s="4" t="s">
        <v>65</v>
      </c>
      <c r="L72" s="60">
        <v>4</v>
      </c>
      <c r="M72" s="5"/>
    </row>
    <row r="73" spans="1:19" x14ac:dyDescent="0.25">
      <c r="A73" t="s">
        <v>0</v>
      </c>
      <c r="B73" s="4" t="s">
        <v>59</v>
      </c>
      <c r="C73" s="60" t="s">
        <v>68</v>
      </c>
      <c r="D73" s="5" t="s">
        <v>69</v>
      </c>
      <c r="E73" s="4" t="s">
        <v>59</v>
      </c>
      <c r="F73" s="60" t="s">
        <v>68</v>
      </c>
      <c r="G73" s="5" t="s">
        <v>69</v>
      </c>
      <c r="H73" s="4" t="s">
        <v>59</v>
      </c>
      <c r="I73" s="60" t="s">
        <v>68</v>
      </c>
      <c r="J73" s="5" t="s">
        <v>69</v>
      </c>
      <c r="K73" s="4" t="s">
        <v>59</v>
      </c>
      <c r="L73" s="60" t="s">
        <v>68</v>
      </c>
      <c r="M73" s="5" t="s">
        <v>69</v>
      </c>
    </row>
    <row r="74" spans="1:19" x14ac:dyDescent="0.25">
      <c r="A74" t="s">
        <v>19</v>
      </c>
      <c r="B74" s="4" t="s">
        <v>115</v>
      </c>
      <c r="C74" s="60">
        <v>3</v>
      </c>
      <c r="D74" s="5">
        <v>0</v>
      </c>
      <c r="E74" s="4" t="s">
        <v>115</v>
      </c>
      <c r="F74" s="60">
        <v>3</v>
      </c>
      <c r="G74" s="5">
        <v>2</v>
      </c>
      <c r="H74" s="4" t="s">
        <v>115</v>
      </c>
      <c r="I74" s="60">
        <v>3</v>
      </c>
      <c r="J74" s="5">
        <v>2</v>
      </c>
      <c r="K74" s="4" t="s">
        <v>115</v>
      </c>
      <c r="L74" s="60">
        <v>3</v>
      </c>
      <c r="M74" s="5">
        <v>1</v>
      </c>
    </row>
    <row r="75" spans="1:19" x14ac:dyDescent="0.25">
      <c r="A75" t="s">
        <v>20</v>
      </c>
      <c r="B75" s="4" t="s">
        <v>67</v>
      </c>
      <c r="C75" s="60">
        <v>0</v>
      </c>
      <c r="D75" s="5">
        <v>3</v>
      </c>
      <c r="E75" s="4" t="s">
        <v>115</v>
      </c>
      <c r="F75" s="60">
        <v>3</v>
      </c>
      <c r="G75" s="5">
        <v>0</v>
      </c>
      <c r="H75" s="4" t="s">
        <v>67</v>
      </c>
      <c r="I75" s="60">
        <v>0</v>
      </c>
      <c r="J75" s="5">
        <v>3</v>
      </c>
      <c r="K75" s="4" t="s">
        <v>67</v>
      </c>
      <c r="L75" s="60">
        <v>1</v>
      </c>
      <c r="M75" s="5">
        <v>3</v>
      </c>
    </row>
    <row r="76" spans="1:19" x14ac:dyDescent="0.25">
      <c r="A76" t="s">
        <v>21</v>
      </c>
      <c r="B76" s="4" t="s">
        <v>115</v>
      </c>
      <c r="C76" s="60">
        <v>3</v>
      </c>
      <c r="D76" s="5">
        <v>1</v>
      </c>
      <c r="E76" s="4" t="s">
        <v>115</v>
      </c>
      <c r="F76" s="60">
        <v>3</v>
      </c>
      <c r="G76" s="5">
        <v>1</v>
      </c>
      <c r="H76" s="4" t="s">
        <v>67</v>
      </c>
      <c r="I76" s="60">
        <v>0</v>
      </c>
      <c r="J76" s="5">
        <v>3</v>
      </c>
      <c r="K76" s="4" t="s">
        <v>67</v>
      </c>
      <c r="L76" s="60">
        <v>1</v>
      </c>
      <c r="M76" s="5">
        <v>3</v>
      </c>
    </row>
    <row r="77" spans="1:19" x14ac:dyDescent="0.25">
      <c r="A77" t="s">
        <v>22</v>
      </c>
      <c r="B77" s="4" t="s">
        <v>115</v>
      </c>
      <c r="C77" s="60">
        <v>3</v>
      </c>
      <c r="D77" s="5">
        <v>1</v>
      </c>
      <c r="E77" s="4" t="s">
        <v>67</v>
      </c>
      <c r="F77" s="60">
        <v>1</v>
      </c>
      <c r="G77" s="5">
        <v>3</v>
      </c>
      <c r="H77" s="4" t="s">
        <v>67</v>
      </c>
      <c r="I77" s="60">
        <v>2</v>
      </c>
      <c r="J77" s="5">
        <v>3</v>
      </c>
      <c r="K77" s="4" t="s">
        <v>67</v>
      </c>
      <c r="L77" s="60">
        <v>0</v>
      </c>
      <c r="M77" s="5">
        <v>3</v>
      </c>
    </row>
    <row r="78" spans="1:19" x14ac:dyDescent="0.25">
      <c r="A78" t="s">
        <v>23</v>
      </c>
      <c r="B78" s="4" t="s">
        <v>67</v>
      </c>
      <c r="C78" s="60">
        <v>2</v>
      </c>
      <c r="D78" s="5">
        <v>3</v>
      </c>
      <c r="E78" s="4" t="s">
        <v>67</v>
      </c>
      <c r="F78" s="60">
        <v>0</v>
      </c>
      <c r="G78" s="5">
        <v>3</v>
      </c>
      <c r="H78" s="4" t="s">
        <v>67</v>
      </c>
      <c r="I78" s="60">
        <v>1</v>
      </c>
      <c r="J78" s="5">
        <v>3</v>
      </c>
      <c r="K78" s="4" t="s">
        <v>115</v>
      </c>
      <c r="L78" s="60">
        <v>3</v>
      </c>
      <c r="M78" s="5">
        <v>0</v>
      </c>
    </row>
    <row r="79" spans="1:19" x14ac:dyDescent="0.25">
      <c r="A79" t="s">
        <v>24</v>
      </c>
      <c r="B79" s="4" t="s">
        <v>115</v>
      </c>
      <c r="C79" s="60">
        <v>3</v>
      </c>
      <c r="D79" s="5">
        <v>2</v>
      </c>
      <c r="E79" s="4" t="s">
        <v>67</v>
      </c>
      <c r="F79" s="60">
        <v>0</v>
      </c>
      <c r="G79" s="5">
        <v>3</v>
      </c>
      <c r="H79" s="4" t="s">
        <v>115</v>
      </c>
      <c r="I79" s="60">
        <v>3</v>
      </c>
      <c r="J79" s="5">
        <v>1</v>
      </c>
      <c r="K79" s="4" t="s">
        <v>115</v>
      </c>
      <c r="L79" s="60">
        <v>3</v>
      </c>
      <c r="M79" s="5">
        <v>0</v>
      </c>
    </row>
    <row r="80" spans="1:19" x14ac:dyDescent="0.25">
      <c r="A80" t="s">
        <v>25</v>
      </c>
      <c r="B80" s="4" t="s">
        <v>67</v>
      </c>
      <c r="C80" s="60">
        <v>1</v>
      </c>
      <c r="D80" s="5">
        <v>3</v>
      </c>
      <c r="E80" s="4" t="s">
        <v>67</v>
      </c>
      <c r="F80" s="60">
        <v>2</v>
      </c>
      <c r="G80" s="5">
        <v>3</v>
      </c>
      <c r="H80" s="4" t="s">
        <v>67</v>
      </c>
      <c r="I80" s="60">
        <v>1</v>
      </c>
      <c r="J80" s="5">
        <v>3</v>
      </c>
      <c r="K80" s="4" t="s">
        <v>115</v>
      </c>
      <c r="L80" s="60">
        <v>3</v>
      </c>
      <c r="M80" s="5">
        <v>0</v>
      </c>
    </row>
    <row r="81" spans="1:26" x14ac:dyDescent="0.25">
      <c r="A81" t="s">
        <v>26</v>
      </c>
      <c r="B81" s="4" t="s">
        <v>67</v>
      </c>
      <c r="C81" s="60">
        <v>1</v>
      </c>
      <c r="D81" s="5">
        <v>3</v>
      </c>
      <c r="E81" s="4" t="s">
        <v>115</v>
      </c>
      <c r="F81" s="60">
        <v>3</v>
      </c>
      <c r="G81" s="5">
        <v>0</v>
      </c>
      <c r="H81" s="4" t="s">
        <v>115</v>
      </c>
      <c r="I81" s="60">
        <v>3</v>
      </c>
      <c r="J81" s="5">
        <v>1</v>
      </c>
      <c r="K81" s="4" t="s">
        <v>115</v>
      </c>
      <c r="L81" s="60">
        <v>3</v>
      </c>
      <c r="M81" s="5">
        <v>1</v>
      </c>
    </row>
    <row r="82" spans="1:26" x14ac:dyDescent="0.25">
      <c r="A82" t="s">
        <v>27</v>
      </c>
      <c r="B82" s="4" t="s">
        <v>115</v>
      </c>
      <c r="C82" s="60">
        <v>3</v>
      </c>
      <c r="D82" s="5">
        <v>1</v>
      </c>
      <c r="E82" s="4" t="s">
        <v>67</v>
      </c>
      <c r="F82" s="60">
        <v>2</v>
      </c>
      <c r="G82" s="5">
        <v>3</v>
      </c>
      <c r="H82" s="4" t="s">
        <v>115</v>
      </c>
      <c r="I82" s="60">
        <v>3</v>
      </c>
      <c r="J82" s="5">
        <v>1</v>
      </c>
      <c r="K82" s="4" t="s">
        <v>67</v>
      </c>
      <c r="L82" s="60">
        <v>1</v>
      </c>
      <c r="M82" s="5">
        <v>3</v>
      </c>
    </row>
    <row r="83" spans="1:26" x14ac:dyDescent="0.25">
      <c r="A83" t="s">
        <v>28</v>
      </c>
      <c r="B83" s="4" t="s">
        <v>67</v>
      </c>
      <c r="C83" s="60">
        <v>1</v>
      </c>
      <c r="D83" s="5">
        <v>3</v>
      </c>
      <c r="E83" s="4" t="s">
        <v>115</v>
      </c>
      <c r="F83" s="60">
        <v>3</v>
      </c>
      <c r="G83" s="5">
        <v>2</v>
      </c>
      <c r="H83" s="4" t="s">
        <v>115</v>
      </c>
      <c r="I83" s="60">
        <v>3</v>
      </c>
      <c r="J83" s="5">
        <v>0</v>
      </c>
      <c r="K83" s="4" t="s">
        <v>115</v>
      </c>
      <c r="L83" s="60">
        <v>3</v>
      </c>
      <c r="M83" s="5">
        <v>1</v>
      </c>
    </row>
    <row r="84" spans="1:26" x14ac:dyDescent="0.25">
      <c r="A84" t="s">
        <v>29</v>
      </c>
      <c r="B84" s="4" t="s">
        <v>115</v>
      </c>
      <c r="C84" s="60">
        <v>3</v>
      </c>
      <c r="D84" s="5">
        <v>0</v>
      </c>
      <c r="E84" s="4" t="s">
        <v>115</v>
      </c>
      <c r="F84" s="60">
        <v>3</v>
      </c>
      <c r="G84" s="5">
        <v>0</v>
      </c>
      <c r="H84" s="4" t="s">
        <v>67</v>
      </c>
      <c r="I84" s="60">
        <v>1</v>
      </c>
      <c r="J84" s="5">
        <v>3</v>
      </c>
      <c r="K84" s="4" t="s">
        <v>115</v>
      </c>
      <c r="L84" s="60">
        <v>3</v>
      </c>
      <c r="M84" s="5">
        <v>2</v>
      </c>
    </row>
    <row r="85" spans="1:26" x14ac:dyDescent="0.25">
      <c r="A85" t="s">
        <v>30</v>
      </c>
      <c r="B85" s="4" t="s">
        <v>67</v>
      </c>
      <c r="C85" s="60">
        <v>0</v>
      </c>
      <c r="D85" s="5">
        <v>3</v>
      </c>
      <c r="E85" s="4" t="s">
        <v>67</v>
      </c>
      <c r="F85" s="60">
        <v>0</v>
      </c>
      <c r="G85" s="5">
        <v>3</v>
      </c>
      <c r="H85" s="4" t="s">
        <v>67</v>
      </c>
      <c r="I85" s="60">
        <v>1</v>
      </c>
      <c r="J85" s="5">
        <v>3</v>
      </c>
      <c r="K85" s="4" t="s">
        <v>67</v>
      </c>
      <c r="L85" s="60">
        <v>0</v>
      </c>
      <c r="M85" s="5">
        <v>3</v>
      </c>
    </row>
    <row r="86" spans="1:26" x14ac:dyDescent="0.25">
      <c r="A86" t="s">
        <v>31</v>
      </c>
      <c r="B86" s="4" t="s">
        <v>115</v>
      </c>
      <c r="C86" s="60">
        <v>3</v>
      </c>
      <c r="D86" s="5">
        <v>1</v>
      </c>
      <c r="E86" s="4" t="s">
        <v>67</v>
      </c>
      <c r="F86" s="60">
        <v>2</v>
      </c>
      <c r="G86" s="5">
        <v>3</v>
      </c>
      <c r="H86" s="4" t="s">
        <v>115</v>
      </c>
      <c r="I86" s="60">
        <v>3</v>
      </c>
      <c r="J86" s="5">
        <v>0</v>
      </c>
      <c r="K86" s="4" t="s">
        <v>67</v>
      </c>
      <c r="L86" s="60">
        <v>0</v>
      </c>
      <c r="M86" s="5">
        <v>3</v>
      </c>
    </row>
    <row r="87" spans="1:26" x14ac:dyDescent="0.25">
      <c r="A87" t="s">
        <v>32</v>
      </c>
      <c r="B87" s="4" t="s">
        <v>67</v>
      </c>
      <c r="C87" s="60">
        <v>1</v>
      </c>
      <c r="D87" s="5">
        <v>3</v>
      </c>
      <c r="E87" s="4" t="s">
        <v>115</v>
      </c>
      <c r="F87" s="60">
        <v>3</v>
      </c>
      <c r="G87" s="5">
        <v>0</v>
      </c>
      <c r="H87" s="4" t="s">
        <v>115</v>
      </c>
      <c r="I87" s="60">
        <v>3</v>
      </c>
      <c r="J87" s="5">
        <v>0</v>
      </c>
      <c r="K87" s="4" t="s">
        <v>115</v>
      </c>
      <c r="L87" s="60">
        <v>3</v>
      </c>
      <c r="M87" s="5">
        <v>0</v>
      </c>
    </row>
    <row r="88" spans="1:26" x14ac:dyDescent="0.25">
      <c r="A88" t="s">
        <v>33</v>
      </c>
      <c r="B88" s="4" t="s">
        <v>115</v>
      </c>
      <c r="C88" s="60">
        <v>3</v>
      </c>
      <c r="D88" s="5">
        <v>0</v>
      </c>
      <c r="E88" s="4" t="s">
        <v>115</v>
      </c>
      <c r="F88" s="60">
        <v>3</v>
      </c>
      <c r="G88" s="5">
        <v>2</v>
      </c>
      <c r="H88" s="4" t="s">
        <v>67</v>
      </c>
      <c r="I88" s="60">
        <v>0</v>
      </c>
      <c r="J88" s="5">
        <v>3</v>
      </c>
      <c r="K88" s="4" t="s">
        <v>67</v>
      </c>
      <c r="L88" s="60">
        <v>0</v>
      </c>
      <c r="M88" s="5">
        <v>3</v>
      </c>
    </row>
    <row r="89" spans="1:26" ht="15.75" thickBot="1" x14ac:dyDescent="0.3">
      <c r="A89" t="s">
        <v>34</v>
      </c>
      <c r="B89" s="61" t="s">
        <v>67</v>
      </c>
      <c r="C89" s="37">
        <v>0</v>
      </c>
      <c r="D89" s="38">
        <v>3</v>
      </c>
      <c r="E89" s="61" t="s">
        <v>67</v>
      </c>
      <c r="F89" s="37">
        <v>0</v>
      </c>
      <c r="G89" s="38">
        <v>3</v>
      </c>
      <c r="H89" s="61" t="s">
        <v>115</v>
      </c>
      <c r="I89" s="37">
        <v>3</v>
      </c>
      <c r="J89" s="38">
        <v>1</v>
      </c>
      <c r="K89" s="61" t="s">
        <v>67</v>
      </c>
      <c r="L89" s="37">
        <v>2</v>
      </c>
      <c r="M89" s="38">
        <v>3</v>
      </c>
    </row>
    <row r="90" spans="1:26" ht="15.75" thickBot="1" x14ac:dyDescent="0.3"/>
    <row r="91" spans="1:26" x14ac:dyDescent="0.25">
      <c r="A91" t="s">
        <v>66</v>
      </c>
      <c r="B91" s="79" t="s">
        <v>74</v>
      </c>
      <c r="C91" s="80"/>
      <c r="D91" s="81"/>
      <c r="E91" s="79" t="s">
        <v>75</v>
      </c>
      <c r="F91" s="80"/>
      <c r="G91" s="81"/>
      <c r="H91" s="79" t="s">
        <v>76</v>
      </c>
      <c r="I91" s="80"/>
      <c r="J91" s="81"/>
      <c r="W91"/>
      <c r="X91"/>
      <c r="Y91"/>
      <c r="Z91"/>
    </row>
    <row r="92" spans="1:26" x14ac:dyDescent="0.25">
      <c r="B92" s="4" t="s">
        <v>65</v>
      </c>
      <c r="C92" s="60">
        <v>5</v>
      </c>
      <c r="D92" s="5"/>
      <c r="E92" s="4" t="s">
        <v>65</v>
      </c>
      <c r="F92" s="60">
        <v>6</v>
      </c>
      <c r="G92" s="5"/>
      <c r="H92" s="4" t="s">
        <v>65</v>
      </c>
      <c r="I92" s="60">
        <v>7</v>
      </c>
      <c r="J92" s="5"/>
      <c r="W92"/>
      <c r="X92"/>
      <c r="Y92"/>
      <c r="Z92"/>
    </row>
    <row r="93" spans="1:26" x14ac:dyDescent="0.25">
      <c r="A93" t="s">
        <v>0</v>
      </c>
      <c r="B93" s="4" t="s">
        <v>59</v>
      </c>
      <c r="C93" s="60" t="s">
        <v>68</v>
      </c>
      <c r="D93" s="5" t="s">
        <v>69</v>
      </c>
      <c r="E93" s="4" t="s">
        <v>59</v>
      </c>
      <c r="F93" s="60" t="s">
        <v>68</v>
      </c>
      <c r="G93" s="5" t="s">
        <v>69</v>
      </c>
      <c r="H93" s="4" t="s">
        <v>59</v>
      </c>
      <c r="I93" s="60" t="s">
        <v>68</v>
      </c>
      <c r="J93" s="5" t="s">
        <v>69</v>
      </c>
      <c r="W93"/>
      <c r="X93"/>
      <c r="Y93"/>
      <c r="Z93"/>
    </row>
    <row r="94" spans="1:26" x14ac:dyDescent="0.25">
      <c r="A94" t="s">
        <v>19</v>
      </c>
      <c r="B94" s="4" t="s">
        <v>67</v>
      </c>
      <c r="C94" s="60">
        <v>1</v>
      </c>
      <c r="D94" s="5">
        <v>3</v>
      </c>
      <c r="E94" s="4" t="s">
        <v>67</v>
      </c>
      <c r="F94" s="60">
        <v>1</v>
      </c>
      <c r="G94" s="5">
        <v>3</v>
      </c>
      <c r="H94" s="4" t="s">
        <v>67</v>
      </c>
      <c r="I94" s="60">
        <v>0</v>
      </c>
      <c r="J94" s="5">
        <v>3</v>
      </c>
      <c r="W94"/>
      <c r="X94"/>
      <c r="Y94"/>
      <c r="Z94"/>
    </row>
    <row r="95" spans="1:26" x14ac:dyDescent="0.25">
      <c r="A95" t="s">
        <v>20</v>
      </c>
      <c r="B95" s="4" t="s">
        <v>67</v>
      </c>
      <c r="C95" s="60">
        <v>1</v>
      </c>
      <c r="D95" s="5">
        <v>3</v>
      </c>
      <c r="E95" s="4" t="s">
        <v>115</v>
      </c>
      <c r="F95" s="60">
        <v>3</v>
      </c>
      <c r="G95" s="5">
        <v>0</v>
      </c>
      <c r="H95" s="4" t="s">
        <v>115</v>
      </c>
      <c r="I95" s="60">
        <v>3</v>
      </c>
      <c r="J95" s="5">
        <v>1</v>
      </c>
      <c r="W95"/>
      <c r="X95"/>
      <c r="Y95"/>
      <c r="Z95"/>
    </row>
    <row r="96" spans="1:26" x14ac:dyDescent="0.25">
      <c r="A96" t="s">
        <v>21</v>
      </c>
      <c r="B96" s="4" t="s">
        <v>67</v>
      </c>
      <c r="C96" s="60">
        <v>0</v>
      </c>
      <c r="D96" s="5">
        <v>3</v>
      </c>
      <c r="E96" s="4" t="s">
        <v>67</v>
      </c>
      <c r="F96" s="60">
        <v>0</v>
      </c>
      <c r="G96" s="5">
        <v>3</v>
      </c>
      <c r="H96" s="4" t="s">
        <v>67</v>
      </c>
      <c r="I96" s="60">
        <v>0</v>
      </c>
      <c r="J96" s="5">
        <v>3</v>
      </c>
      <c r="W96"/>
      <c r="X96"/>
      <c r="Y96"/>
      <c r="Z96"/>
    </row>
    <row r="97" spans="1:26" x14ac:dyDescent="0.25">
      <c r="A97" t="s">
        <v>22</v>
      </c>
      <c r="B97" s="4" t="s">
        <v>115</v>
      </c>
      <c r="C97" s="60">
        <v>3</v>
      </c>
      <c r="D97" s="5">
        <v>1</v>
      </c>
      <c r="E97" s="4" t="s">
        <v>67</v>
      </c>
      <c r="F97" s="60">
        <v>0</v>
      </c>
      <c r="G97" s="5">
        <v>3</v>
      </c>
      <c r="H97" s="4" t="s">
        <v>67</v>
      </c>
      <c r="I97" s="60">
        <v>0</v>
      </c>
      <c r="J97" s="5">
        <v>3</v>
      </c>
      <c r="W97"/>
      <c r="X97"/>
      <c r="Y97"/>
      <c r="Z97"/>
    </row>
    <row r="98" spans="1:26" x14ac:dyDescent="0.25">
      <c r="A98" t="s">
        <v>23</v>
      </c>
      <c r="B98" s="4" t="s">
        <v>115</v>
      </c>
      <c r="C98" s="60">
        <v>3</v>
      </c>
      <c r="D98" s="5">
        <v>0</v>
      </c>
      <c r="E98" s="4" t="s">
        <v>67</v>
      </c>
      <c r="F98" s="60">
        <v>0</v>
      </c>
      <c r="G98" s="5">
        <v>3</v>
      </c>
      <c r="H98" s="4" t="s">
        <v>115</v>
      </c>
      <c r="I98" s="60">
        <v>3</v>
      </c>
      <c r="J98" s="5">
        <v>0</v>
      </c>
      <c r="W98"/>
      <c r="X98"/>
      <c r="Y98"/>
      <c r="Z98"/>
    </row>
    <row r="99" spans="1:26" x14ac:dyDescent="0.25">
      <c r="A99" t="s">
        <v>24</v>
      </c>
      <c r="B99" s="4" t="s">
        <v>115</v>
      </c>
      <c r="C99" s="60">
        <v>3</v>
      </c>
      <c r="D99" s="5">
        <v>1</v>
      </c>
      <c r="E99" s="4" t="s">
        <v>115</v>
      </c>
      <c r="F99" s="60">
        <v>3</v>
      </c>
      <c r="G99" s="5">
        <v>1</v>
      </c>
      <c r="H99" s="4" t="s">
        <v>115</v>
      </c>
      <c r="I99" s="60">
        <v>3</v>
      </c>
      <c r="J99" s="5">
        <v>1</v>
      </c>
      <c r="W99"/>
      <c r="X99"/>
      <c r="Y99"/>
      <c r="Z99"/>
    </row>
    <row r="100" spans="1:26" x14ac:dyDescent="0.25">
      <c r="A100" t="s">
        <v>25</v>
      </c>
      <c r="B100" s="4" t="s">
        <v>115</v>
      </c>
      <c r="C100" s="60">
        <v>3</v>
      </c>
      <c r="D100" s="5">
        <v>0</v>
      </c>
      <c r="E100" s="4" t="s">
        <v>115</v>
      </c>
      <c r="F100" s="60">
        <v>3</v>
      </c>
      <c r="G100" s="5">
        <v>0</v>
      </c>
      <c r="H100" s="4" t="s">
        <v>115</v>
      </c>
      <c r="I100" s="60">
        <v>3</v>
      </c>
      <c r="J100" s="5">
        <v>0</v>
      </c>
      <c r="W100"/>
      <c r="X100"/>
      <c r="Y100"/>
      <c r="Z100"/>
    </row>
    <row r="101" spans="1:26" x14ac:dyDescent="0.25">
      <c r="A101" t="s">
        <v>26</v>
      </c>
      <c r="B101" s="4" t="s">
        <v>67</v>
      </c>
      <c r="C101" s="60">
        <v>0</v>
      </c>
      <c r="D101" s="5">
        <v>3</v>
      </c>
      <c r="E101" s="4" t="s">
        <v>115</v>
      </c>
      <c r="F101" s="60">
        <v>3</v>
      </c>
      <c r="G101" s="5">
        <v>0</v>
      </c>
      <c r="H101" s="4" t="s">
        <v>115</v>
      </c>
      <c r="I101" s="60">
        <v>3</v>
      </c>
      <c r="J101" s="5">
        <v>2</v>
      </c>
      <c r="W101"/>
      <c r="X101"/>
      <c r="Y101"/>
      <c r="Z101"/>
    </row>
    <row r="102" spans="1:26" x14ac:dyDescent="0.25">
      <c r="A102" t="s">
        <v>27</v>
      </c>
      <c r="B102" s="4" t="s">
        <v>67</v>
      </c>
      <c r="C102" s="60">
        <v>0</v>
      </c>
      <c r="D102" s="5">
        <v>3</v>
      </c>
      <c r="E102" s="4" t="s">
        <v>67</v>
      </c>
      <c r="F102" s="60">
        <v>0</v>
      </c>
      <c r="G102" s="5">
        <v>3</v>
      </c>
      <c r="H102" s="4" t="s">
        <v>115</v>
      </c>
      <c r="I102" s="60">
        <v>3</v>
      </c>
      <c r="J102" s="5">
        <v>2</v>
      </c>
      <c r="W102"/>
      <c r="X102"/>
      <c r="Y102"/>
      <c r="Z102"/>
    </row>
    <row r="103" spans="1:26" x14ac:dyDescent="0.25">
      <c r="A103" t="s">
        <v>28</v>
      </c>
      <c r="B103" s="4" t="s">
        <v>115</v>
      </c>
      <c r="C103" s="60">
        <v>3</v>
      </c>
      <c r="D103" s="5">
        <v>1</v>
      </c>
      <c r="E103" s="4" t="s">
        <v>115</v>
      </c>
      <c r="F103" s="60">
        <v>3</v>
      </c>
      <c r="G103" s="5">
        <v>0</v>
      </c>
      <c r="H103" s="4" t="s">
        <v>115</v>
      </c>
      <c r="I103" s="60">
        <v>3</v>
      </c>
      <c r="J103" s="5">
        <v>0</v>
      </c>
      <c r="W103"/>
      <c r="X103"/>
      <c r="Y103"/>
      <c r="Z103"/>
    </row>
    <row r="104" spans="1:26" x14ac:dyDescent="0.25">
      <c r="A104" t="s">
        <v>29</v>
      </c>
      <c r="B104" s="4" t="s">
        <v>67</v>
      </c>
      <c r="C104" s="60">
        <v>1</v>
      </c>
      <c r="D104" s="5">
        <v>3</v>
      </c>
      <c r="E104" s="4" t="s">
        <v>67</v>
      </c>
      <c r="F104" s="60">
        <v>0</v>
      </c>
      <c r="G104" s="5">
        <v>3</v>
      </c>
      <c r="H104" s="4" t="s">
        <v>67</v>
      </c>
      <c r="I104" s="60">
        <v>2</v>
      </c>
      <c r="J104" s="5">
        <v>3</v>
      </c>
      <c r="W104"/>
      <c r="X104"/>
      <c r="Y104"/>
      <c r="Z104"/>
    </row>
    <row r="105" spans="1:26" x14ac:dyDescent="0.25">
      <c r="A105" t="s">
        <v>30</v>
      </c>
      <c r="B105" s="4" t="s">
        <v>115</v>
      </c>
      <c r="C105" s="60">
        <v>3</v>
      </c>
      <c r="D105" s="5">
        <v>0</v>
      </c>
      <c r="E105" s="4" t="s">
        <v>67</v>
      </c>
      <c r="F105" s="60">
        <v>2</v>
      </c>
      <c r="G105" s="5">
        <v>3</v>
      </c>
      <c r="H105" s="4" t="s">
        <v>67</v>
      </c>
      <c r="I105" s="60">
        <v>1</v>
      </c>
      <c r="J105" s="5">
        <v>3</v>
      </c>
      <c r="W105"/>
      <c r="X105"/>
      <c r="Y105"/>
      <c r="Z105"/>
    </row>
    <row r="106" spans="1:26" x14ac:dyDescent="0.25">
      <c r="A106" t="s">
        <v>31</v>
      </c>
      <c r="B106" s="4" t="s">
        <v>115</v>
      </c>
      <c r="C106" s="60">
        <v>3</v>
      </c>
      <c r="D106" s="5">
        <v>1</v>
      </c>
      <c r="E106" s="4" t="s">
        <v>67</v>
      </c>
      <c r="F106" s="60">
        <v>0</v>
      </c>
      <c r="G106" s="5">
        <v>3</v>
      </c>
      <c r="H106" s="4" t="s">
        <v>67</v>
      </c>
      <c r="I106" s="60">
        <v>1</v>
      </c>
      <c r="J106" s="5">
        <v>3</v>
      </c>
      <c r="W106"/>
      <c r="X106"/>
      <c r="Y106"/>
      <c r="Z106"/>
    </row>
    <row r="107" spans="1:26" x14ac:dyDescent="0.25">
      <c r="A107" t="s">
        <v>32</v>
      </c>
      <c r="B107" s="4" t="s">
        <v>67</v>
      </c>
      <c r="C107" s="60">
        <v>1</v>
      </c>
      <c r="D107" s="5">
        <v>3</v>
      </c>
      <c r="E107" s="4" t="s">
        <v>115</v>
      </c>
      <c r="F107" s="60">
        <v>3</v>
      </c>
      <c r="G107" s="5">
        <v>0</v>
      </c>
      <c r="H107" s="4" t="s">
        <v>115</v>
      </c>
      <c r="I107" s="60">
        <v>3</v>
      </c>
      <c r="J107" s="5">
        <v>0</v>
      </c>
      <c r="W107"/>
      <c r="X107"/>
      <c r="Y107"/>
      <c r="Z107"/>
    </row>
    <row r="108" spans="1:26" x14ac:dyDescent="0.25">
      <c r="A108" t="s">
        <v>33</v>
      </c>
      <c r="B108" s="4" t="s">
        <v>115</v>
      </c>
      <c r="C108" s="60">
        <v>3</v>
      </c>
      <c r="D108" s="5">
        <v>0</v>
      </c>
      <c r="E108" s="4" t="s">
        <v>115</v>
      </c>
      <c r="F108" s="60">
        <v>3</v>
      </c>
      <c r="G108" s="5">
        <v>0</v>
      </c>
      <c r="H108" s="4" t="s">
        <v>67</v>
      </c>
      <c r="I108" s="60">
        <v>2</v>
      </c>
      <c r="J108" s="5">
        <v>3</v>
      </c>
      <c r="W108"/>
      <c r="X108"/>
      <c r="Y108"/>
      <c r="Z108"/>
    </row>
    <row r="109" spans="1:26" ht="15.75" thickBot="1" x14ac:dyDescent="0.3">
      <c r="A109" t="s">
        <v>34</v>
      </c>
      <c r="B109" s="61" t="s">
        <v>67</v>
      </c>
      <c r="C109" s="37">
        <v>0</v>
      </c>
      <c r="D109" s="38">
        <v>3</v>
      </c>
      <c r="E109" s="61" t="s">
        <v>115</v>
      </c>
      <c r="F109" s="37">
        <v>3</v>
      </c>
      <c r="G109" s="38">
        <v>2</v>
      </c>
      <c r="H109" s="61" t="s">
        <v>67</v>
      </c>
      <c r="I109" s="37">
        <v>0</v>
      </c>
      <c r="J109" s="38">
        <v>3</v>
      </c>
      <c r="W109"/>
      <c r="X109"/>
      <c r="Y109"/>
      <c r="Z109"/>
    </row>
    <row r="110" spans="1:26" ht="15.75" thickBot="1" x14ac:dyDescent="0.3"/>
    <row r="111" spans="1:26" x14ac:dyDescent="0.25">
      <c r="A111" t="s">
        <v>66</v>
      </c>
      <c r="B111" s="79" t="s">
        <v>77</v>
      </c>
      <c r="C111" s="80"/>
      <c r="D111" s="81"/>
      <c r="E111" s="79" t="s">
        <v>78</v>
      </c>
      <c r="F111" s="80"/>
      <c r="G111" s="81"/>
      <c r="H111" s="79" t="s">
        <v>79</v>
      </c>
      <c r="I111" s="80"/>
      <c r="J111" s="81"/>
    </row>
    <row r="112" spans="1:26" x14ac:dyDescent="0.25">
      <c r="B112" s="4" t="s">
        <v>65</v>
      </c>
      <c r="C112" s="60">
        <v>8</v>
      </c>
      <c r="D112" s="5"/>
      <c r="E112" s="4" t="s">
        <v>65</v>
      </c>
      <c r="F112" s="60">
        <v>9</v>
      </c>
      <c r="G112" s="5"/>
      <c r="H112" s="4" t="s">
        <v>65</v>
      </c>
      <c r="I112" s="60">
        <v>10</v>
      </c>
      <c r="J112" s="5"/>
    </row>
    <row r="113" spans="1:10" x14ac:dyDescent="0.25">
      <c r="A113" t="s">
        <v>0</v>
      </c>
      <c r="B113" s="4" t="s">
        <v>59</v>
      </c>
      <c r="C113" s="60" t="s">
        <v>68</v>
      </c>
      <c r="D113" s="5" t="s">
        <v>69</v>
      </c>
      <c r="E113" s="4" t="s">
        <v>59</v>
      </c>
      <c r="F113" s="60" t="s">
        <v>68</v>
      </c>
      <c r="G113" s="5" t="s">
        <v>69</v>
      </c>
      <c r="H113" s="4" t="s">
        <v>59</v>
      </c>
      <c r="I113" s="60" t="s">
        <v>68</v>
      </c>
      <c r="J113" s="5" t="s">
        <v>69</v>
      </c>
    </row>
    <row r="114" spans="1:10" x14ac:dyDescent="0.25">
      <c r="A114" t="s">
        <v>19</v>
      </c>
      <c r="B114" s="4" t="s">
        <v>115</v>
      </c>
      <c r="C114" s="60">
        <v>3</v>
      </c>
      <c r="D114" s="5">
        <v>0</v>
      </c>
      <c r="E114" s="4" t="s">
        <v>67</v>
      </c>
      <c r="F114" s="60">
        <v>0</v>
      </c>
      <c r="G114" s="5">
        <v>3</v>
      </c>
      <c r="H114" s="4" t="s">
        <v>115</v>
      </c>
      <c r="I114" s="60">
        <v>3</v>
      </c>
      <c r="J114" s="5">
        <v>0</v>
      </c>
    </row>
    <row r="115" spans="1:10" x14ac:dyDescent="0.25">
      <c r="A115" t="s">
        <v>20</v>
      </c>
      <c r="B115" s="4" t="s">
        <v>67</v>
      </c>
      <c r="C115" s="60">
        <v>0</v>
      </c>
      <c r="D115" s="5">
        <v>3</v>
      </c>
      <c r="E115" s="4" t="s">
        <v>115</v>
      </c>
      <c r="F115" s="60">
        <v>3</v>
      </c>
      <c r="G115" s="5">
        <v>1</v>
      </c>
      <c r="H115" s="4" t="s">
        <v>115</v>
      </c>
      <c r="I115" s="60">
        <v>3</v>
      </c>
      <c r="J115" s="5">
        <v>0</v>
      </c>
    </row>
    <row r="116" spans="1:10" x14ac:dyDescent="0.25">
      <c r="A116" t="s">
        <v>21</v>
      </c>
      <c r="B116" s="4" t="s">
        <v>67</v>
      </c>
      <c r="C116" s="60">
        <v>0</v>
      </c>
      <c r="D116" s="5">
        <v>3</v>
      </c>
      <c r="E116" s="4" t="s">
        <v>67</v>
      </c>
      <c r="F116" s="60">
        <v>2</v>
      </c>
      <c r="G116" s="5">
        <v>3</v>
      </c>
      <c r="H116" s="4" t="s">
        <v>115</v>
      </c>
      <c r="I116" s="60">
        <v>3</v>
      </c>
      <c r="J116" s="5">
        <v>1</v>
      </c>
    </row>
    <row r="117" spans="1:10" x14ac:dyDescent="0.25">
      <c r="A117" t="s">
        <v>22</v>
      </c>
      <c r="B117" s="4" t="s">
        <v>115</v>
      </c>
      <c r="C117" s="60">
        <v>3</v>
      </c>
      <c r="D117" s="5">
        <v>0</v>
      </c>
      <c r="E117" s="4" t="s">
        <v>67</v>
      </c>
      <c r="F117" s="60">
        <v>2</v>
      </c>
      <c r="G117" s="5">
        <v>3</v>
      </c>
      <c r="H117" s="4" t="s">
        <v>67</v>
      </c>
      <c r="I117" s="60">
        <v>2</v>
      </c>
      <c r="J117" s="5">
        <v>3</v>
      </c>
    </row>
    <row r="118" spans="1:10" x14ac:dyDescent="0.25">
      <c r="A118" t="s">
        <v>23</v>
      </c>
      <c r="B118" s="4" t="s">
        <v>115</v>
      </c>
      <c r="C118" s="60">
        <v>3</v>
      </c>
      <c r="D118" s="5">
        <v>0</v>
      </c>
      <c r="E118" s="4" t="s">
        <v>115</v>
      </c>
      <c r="F118" s="60">
        <v>3</v>
      </c>
      <c r="G118" s="5">
        <v>2</v>
      </c>
      <c r="H118" s="4" t="s">
        <v>67</v>
      </c>
      <c r="I118" s="60">
        <v>0</v>
      </c>
      <c r="J118" s="5">
        <v>3</v>
      </c>
    </row>
    <row r="119" spans="1:10" x14ac:dyDescent="0.25">
      <c r="A119" t="s">
        <v>24</v>
      </c>
      <c r="B119" s="4" t="s">
        <v>115</v>
      </c>
      <c r="C119" s="60">
        <v>3</v>
      </c>
      <c r="D119" s="5">
        <v>0</v>
      </c>
      <c r="E119" s="4" t="s">
        <v>115</v>
      </c>
      <c r="F119" s="60">
        <v>3</v>
      </c>
      <c r="G119" s="5">
        <v>2</v>
      </c>
      <c r="H119" s="4" t="s">
        <v>115</v>
      </c>
      <c r="I119" s="60">
        <v>3</v>
      </c>
      <c r="J119" s="5">
        <v>0</v>
      </c>
    </row>
    <row r="120" spans="1:10" x14ac:dyDescent="0.25">
      <c r="A120" t="s">
        <v>25</v>
      </c>
      <c r="B120" s="4" t="s">
        <v>67</v>
      </c>
      <c r="C120" s="60">
        <v>0</v>
      </c>
      <c r="D120" s="5">
        <v>3</v>
      </c>
      <c r="E120" s="4" t="s">
        <v>67</v>
      </c>
      <c r="F120" s="60">
        <v>1</v>
      </c>
      <c r="G120" s="5">
        <v>3</v>
      </c>
      <c r="H120" s="4" t="s">
        <v>67</v>
      </c>
      <c r="I120" s="60">
        <v>0</v>
      </c>
      <c r="J120" s="5">
        <v>3</v>
      </c>
    </row>
    <row r="121" spans="1:10" x14ac:dyDescent="0.25">
      <c r="A121" t="s">
        <v>26</v>
      </c>
      <c r="B121" s="4" t="s">
        <v>67</v>
      </c>
      <c r="C121" s="60">
        <v>0</v>
      </c>
      <c r="D121" s="5">
        <v>3</v>
      </c>
      <c r="E121" s="4" t="s">
        <v>115</v>
      </c>
      <c r="F121" s="60">
        <v>3</v>
      </c>
      <c r="G121" s="5">
        <v>0</v>
      </c>
      <c r="H121" s="4" t="s">
        <v>115</v>
      </c>
      <c r="I121" s="60">
        <v>3</v>
      </c>
      <c r="J121" s="5">
        <v>1</v>
      </c>
    </row>
    <row r="122" spans="1:10" x14ac:dyDescent="0.25">
      <c r="A122" t="s">
        <v>27</v>
      </c>
      <c r="B122" s="4" t="s">
        <v>115</v>
      </c>
      <c r="C122" s="60">
        <v>3</v>
      </c>
      <c r="D122" s="5">
        <v>1</v>
      </c>
      <c r="E122" s="4" t="s">
        <v>67</v>
      </c>
      <c r="F122" s="60">
        <v>2</v>
      </c>
      <c r="G122" s="5">
        <v>3</v>
      </c>
      <c r="H122" s="4" t="s">
        <v>115</v>
      </c>
      <c r="I122" s="60">
        <v>3</v>
      </c>
      <c r="J122" s="5">
        <v>2</v>
      </c>
    </row>
    <row r="123" spans="1:10" x14ac:dyDescent="0.25">
      <c r="A123" t="s">
        <v>28</v>
      </c>
      <c r="B123" s="4" t="s">
        <v>67</v>
      </c>
      <c r="C123" s="60">
        <v>1</v>
      </c>
      <c r="D123" s="5">
        <v>3</v>
      </c>
      <c r="E123" s="4" t="s">
        <v>115</v>
      </c>
      <c r="F123" s="60">
        <v>3</v>
      </c>
      <c r="G123" s="5">
        <v>1</v>
      </c>
      <c r="H123" s="4" t="s">
        <v>67</v>
      </c>
      <c r="I123" s="60">
        <v>0</v>
      </c>
      <c r="J123" s="5">
        <v>3</v>
      </c>
    </row>
    <row r="124" spans="1:10" x14ac:dyDescent="0.25">
      <c r="A124" t="s">
        <v>29</v>
      </c>
      <c r="B124" s="4" t="s">
        <v>67</v>
      </c>
      <c r="C124" s="60">
        <v>1</v>
      </c>
      <c r="D124" s="5">
        <v>3</v>
      </c>
      <c r="E124" s="4" t="s">
        <v>115</v>
      </c>
      <c r="F124" s="60">
        <v>3</v>
      </c>
      <c r="G124" s="5">
        <v>0</v>
      </c>
      <c r="H124" s="4" t="s">
        <v>115</v>
      </c>
      <c r="I124" s="60">
        <v>3</v>
      </c>
      <c r="J124" s="5">
        <v>0</v>
      </c>
    </row>
    <row r="125" spans="1:10" x14ac:dyDescent="0.25">
      <c r="A125" t="s">
        <v>30</v>
      </c>
      <c r="B125" s="4" t="s">
        <v>115</v>
      </c>
      <c r="C125" s="60">
        <v>3</v>
      </c>
      <c r="D125" s="5">
        <v>1</v>
      </c>
      <c r="E125" s="4" t="s">
        <v>67</v>
      </c>
      <c r="F125" s="60">
        <v>1</v>
      </c>
      <c r="G125" s="5">
        <v>3</v>
      </c>
      <c r="H125" s="4" t="s">
        <v>67</v>
      </c>
      <c r="I125" s="60">
        <v>0</v>
      </c>
      <c r="J125" s="5">
        <v>3</v>
      </c>
    </row>
    <row r="126" spans="1:10" x14ac:dyDescent="0.25">
      <c r="A126" t="s">
        <v>31</v>
      </c>
      <c r="B126" s="4" t="s">
        <v>115</v>
      </c>
      <c r="C126" s="60">
        <v>3</v>
      </c>
      <c r="D126" s="5">
        <v>0</v>
      </c>
      <c r="E126" s="4" t="s">
        <v>115</v>
      </c>
      <c r="F126" s="60">
        <v>3</v>
      </c>
      <c r="G126" s="5">
        <v>1</v>
      </c>
      <c r="H126" s="4" t="s">
        <v>115</v>
      </c>
      <c r="I126" s="60">
        <v>3</v>
      </c>
      <c r="J126" s="5">
        <v>2</v>
      </c>
    </row>
    <row r="127" spans="1:10" x14ac:dyDescent="0.25">
      <c r="A127" t="s">
        <v>32</v>
      </c>
      <c r="B127" s="4" t="s">
        <v>115</v>
      </c>
      <c r="C127" s="60">
        <v>3</v>
      </c>
      <c r="D127" s="5">
        <v>0</v>
      </c>
      <c r="E127" s="4" t="s">
        <v>67</v>
      </c>
      <c r="F127" s="60">
        <v>0</v>
      </c>
      <c r="G127" s="5">
        <v>3</v>
      </c>
      <c r="H127" s="4" t="s">
        <v>67</v>
      </c>
      <c r="I127" s="60">
        <v>1</v>
      </c>
      <c r="J127" s="5">
        <v>3</v>
      </c>
    </row>
    <row r="128" spans="1:10" x14ac:dyDescent="0.25">
      <c r="A128" t="s">
        <v>33</v>
      </c>
      <c r="B128" s="4" t="s">
        <v>67</v>
      </c>
      <c r="C128" s="60">
        <v>0</v>
      </c>
      <c r="D128" s="5">
        <v>3</v>
      </c>
      <c r="E128" s="4" t="s">
        <v>67</v>
      </c>
      <c r="F128" s="60">
        <v>1</v>
      </c>
      <c r="G128" s="5">
        <v>3</v>
      </c>
      <c r="H128" s="4" t="s">
        <v>67</v>
      </c>
      <c r="I128" s="60">
        <v>1</v>
      </c>
      <c r="J128" s="5">
        <v>3</v>
      </c>
    </row>
    <row r="129" spans="1:16" ht="15.75" thickBot="1" x14ac:dyDescent="0.3">
      <c r="A129" t="s">
        <v>34</v>
      </c>
      <c r="B129" s="61" t="s">
        <v>67</v>
      </c>
      <c r="C129" s="37">
        <v>0</v>
      </c>
      <c r="D129" s="38">
        <v>3</v>
      </c>
      <c r="E129" s="61" t="s">
        <v>115</v>
      </c>
      <c r="F129" s="37">
        <v>3</v>
      </c>
      <c r="G129" s="38">
        <v>2</v>
      </c>
      <c r="H129" s="61" t="s">
        <v>67</v>
      </c>
      <c r="I129" s="37">
        <v>2</v>
      </c>
      <c r="J129" s="38">
        <v>3</v>
      </c>
    </row>
    <row r="130" spans="1:16" ht="15.75" thickBot="1" x14ac:dyDescent="0.3"/>
    <row r="131" spans="1:16" x14ac:dyDescent="0.25">
      <c r="A131" t="s">
        <v>66</v>
      </c>
      <c r="B131" s="79" t="s">
        <v>80</v>
      </c>
      <c r="C131" s="80"/>
      <c r="D131" s="81"/>
      <c r="E131" s="79" t="s">
        <v>81</v>
      </c>
      <c r="F131" s="80"/>
      <c r="G131" s="81"/>
      <c r="H131" s="79" t="s">
        <v>82</v>
      </c>
      <c r="I131" s="80"/>
      <c r="J131" s="81"/>
      <c r="K131" s="79" t="s">
        <v>83</v>
      </c>
      <c r="L131" s="80"/>
      <c r="M131" s="81"/>
      <c r="N131" s="79" t="s">
        <v>84</v>
      </c>
      <c r="O131" s="80"/>
      <c r="P131" s="81"/>
    </row>
    <row r="132" spans="1:16" x14ac:dyDescent="0.25">
      <c r="B132" s="4" t="s">
        <v>65</v>
      </c>
      <c r="C132" s="60">
        <v>11</v>
      </c>
      <c r="D132" s="5"/>
      <c r="E132" s="4" t="s">
        <v>65</v>
      </c>
      <c r="F132" s="60">
        <v>12</v>
      </c>
      <c r="G132" s="5"/>
      <c r="H132" s="4" t="s">
        <v>65</v>
      </c>
      <c r="I132" s="60">
        <v>13</v>
      </c>
      <c r="J132" s="5"/>
      <c r="K132" s="4" t="s">
        <v>65</v>
      </c>
      <c r="L132" s="60">
        <v>14</v>
      </c>
      <c r="M132" s="5"/>
      <c r="N132" s="4" t="s">
        <v>65</v>
      </c>
      <c r="O132" s="60">
        <v>15</v>
      </c>
      <c r="P132" s="5"/>
    </row>
    <row r="133" spans="1:16" x14ac:dyDescent="0.25">
      <c r="A133" t="s">
        <v>0</v>
      </c>
      <c r="B133" s="4" t="s">
        <v>59</v>
      </c>
      <c r="C133" s="60" t="s">
        <v>68</v>
      </c>
      <c r="D133" s="5" t="s">
        <v>69</v>
      </c>
      <c r="E133" s="4" t="s">
        <v>59</v>
      </c>
      <c r="F133" s="60" t="s">
        <v>68</v>
      </c>
      <c r="G133" s="5" t="s">
        <v>69</v>
      </c>
      <c r="H133" s="4" t="s">
        <v>59</v>
      </c>
      <c r="I133" s="60" t="s">
        <v>68</v>
      </c>
      <c r="J133" s="5" t="s">
        <v>69</v>
      </c>
      <c r="K133" s="4" t="s">
        <v>59</v>
      </c>
      <c r="L133" s="60" t="s">
        <v>68</v>
      </c>
      <c r="M133" s="5" t="s">
        <v>69</v>
      </c>
      <c r="N133" s="4" t="s">
        <v>59</v>
      </c>
      <c r="O133" s="60" t="s">
        <v>68</v>
      </c>
      <c r="P133" s="5" t="s">
        <v>69</v>
      </c>
    </row>
    <row r="134" spans="1:16" x14ac:dyDescent="0.25">
      <c r="A134" t="s">
        <v>19</v>
      </c>
      <c r="B134" s="4" t="s">
        <v>67</v>
      </c>
      <c r="C134" s="60">
        <v>2</v>
      </c>
      <c r="D134" s="5">
        <v>3</v>
      </c>
      <c r="E134" s="4" t="s">
        <v>67</v>
      </c>
      <c r="F134" s="60">
        <v>1</v>
      </c>
      <c r="G134" s="5">
        <v>3</v>
      </c>
      <c r="H134" s="4" t="s">
        <v>115</v>
      </c>
      <c r="I134" s="60">
        <v>3</v>
      </c>
      <c r="J134" s="5">
        <v>0</v>
      </c>
      <c r="K134" s="4" t="s">
        <v>67</v>
      </c>
      <c r="L134" s="60">
        <v>0</v>
      </c>
      <c r="M134" s="5">
        <v>3</v>
      </c>
      <c r="N134" s="4"/>
      <c r="O134" s="60"/>
      <c r="P134" s="5"/>
    </row>
    <row r="135" spans="1:16" x14ac:dyDescent="0.25">
      <c r="A135" t="s">
        <v>20</v>
      </c>
      <c r="B135" s="4" t="s">
        <v>67</v>
      </c>
      <c r="C135" s="60">
        <v>0</v>
      </c>
      <c r="D135" s="5">
        <v>3</v>
      </c>
      <c r="E135" s="4" t="s">
        <v>115</v>
      </c>
      <c r="F135" s="60">
        <v>3</v>
      </c>
      <c r="G135" s="5">
        <v>1</v>
      </c>
      <c r="H135" s="4" t="s">
        <v>67</v>
      </c>
      <c r="I135" s="60">
        <v>2</v>
      </c>
      <c r="J135" s="5">
        <v>3</v>
      </c>
      <c r="K135" s="4"/>
      <c r="L135" s="60"/>
      <c r="M135" s="5"/>
      <c r="N135" s="4" t="s">
        <v>115</v>
      </c>
      <c r="O135" s="60">
        <v>3</v>
      </c>
      <c r="P135" s="5">
        <v>2</v>
      </c>
    </row>
    <row r="136" spans="1:16" x14ac:dyDescent="0.25">
      <c r="A136" t="s">
        <v>21</v>
      </c>
      <c r="B136" s="4" t="s">
        <v>115</v>
      </c>
      <c r="C136" s="60">
        <v>3</v>
      </c>
      <c r="D136" s="5">
        <v>1</v>
      </c>
      <c r="E136" s="4" t="s">
        <v>67</v>
      </c>
      <c r="F136" s="60">
        <v>0</v>
      </c>
      <c r="G136" s="5">
        <v>3</v>
      </c>
      <c r="H136" s="4" t="s">
        <v>115</v>
      </c>
      <c r="I136" s="60">
        <v>3</v>
      </c>
      <c r="J136" s="5">
        <v>0</v>
      </c>
      <c r="K136" s="4"/>
      <c r="L136" s="60"/>
      <c r="M136" s="5"/>
      <c r="N136" s="4" t="s">
        <v>115</v>
      </c>
      <c r="O136" s="60">
        <v>3</v>
      </c>
      <c r="P136" s="5">
        <v>2</v>
      </c>
    </row>
    <row r="137" spans="1:16" x14ac:dyDescent="0.25">
      <c r="A137" t="s">
        <v>22</v>
      </c>
      <c r="B137" s="4" t="s">
        <v>67</v>
      </c>
      <c r="C137" s="60">
        <v>2</v>
      </c>
      <c r="D137" s="5">
        <v>3</v>
      </c>
      <c r="E137" s="4" t="s">
        <v>67</v>
      </c>
      <c r="F137" s="60">
        <v>0</v>
      </c>
      <c r="G137" s="5">
        <v>3</v>
      </c>
      <c r="H137" s="4" t="s">
        <v>115</v>
      </c>
      <c r="I137" s="60">
        <v>3</v>
      </c>
      <c r="J137" s="5">
        <v>0</v>
      </c>
      <c r="K137" s="4"/>
      <c r="L137" s="60"/>
      <c r="M137" s="5"/>
      <c r="N137" s="4" t="s">
        <v>67</v>
      </c>
      <c r="O137" s="60">
        <v>0</v>
      </c>
      <c r="P137" s="5">
        <v>3</v>
      </c>
    </row>
    <row r="138" spans="1:16" x14ac:dyDescent="0.25">
      <c r="A138" t="s">
        <v>23</v>
      </c>
      <c r="B138" s="4" t="s">
        <v>115</v>
      </c>
      <c r="C138" s="60">
        <v>3</v>
      </c>
      <c r="D138" s="5">
        <v>2</v>
      </c>
      <c r="E138" s="4" t="s">
        <v>67</v>
      </c>
      <c r="F138" s="60">
        <v>0</v>
      </c>
      <c r="G138" s="5">
        <v>3</v>
      </c>
      <c r="H138" s="4" t="s">
        <v>115</v>
      </c>
      <c r="I138" s="60">
        <v>3</v>
      </c>
      <c r="J138" s="5">
        <v>1</v>
      </c>
      <c r="K138" s="4"/>
      <c r="L138" s="60"/>
      <c r="M138" s="5"/>
      <c r="N138" s="4" t="s">
        <v>67</v>
      </c>
      <c r="O138" s="60">
        <v>2</v>
      </c>
      <c r="P138" s="5">
        <v>3</v>
      </c>
    </row>
    <row r="139" spans="1:16" x14ac:dyDescent="0.25">
      <c r="A139" t="s">
        <v>24</v>
      </c>
      <c r="B139" s="4" t="s">
        <v>115</v>
      </c>
      <c r="C139" s="60">
        <v>3</v>
      </c>
      <c r="D139" s="5">
        <v>2</v>
      </c>
      <c r="E139" s="4" t="s">
        <v>115</v>
      </c>
      <c r="F139" s="60">
        <v>3</v>
      </c>
      <c r="G139" s="5">
        <v>0</v>
      </c>
      <c r="H139" s="4" t="s">
        <v>115</v>
      </c>
      <c r="I139" s="60">
        <v>3</v>
      </c>
      <c r="J139" s="5">
        <v>0</v>
      </c>
      <c r="K139" s="4" t="s">
        <v>115</v>
      </c>
      <c r="L139" s="60">
        <v>3</v>
      </c>
      <c r="M139" s="5">
        <v>0</v>
      </c>
      <c r="N139" s="4"/>
      <c r="O139" s="60"/>
      <c r="P139" s="5"/>
    </row>
    <row r="140" spans="1:16" x14ac:dyDescent="0.25">
      <c r="A140" t="s">
        <v>25</v>
      </c>
      <c r="B140" s="4" t="s">
        <v>67</v>
      </c>
      <c r="C140" s="60">
        <v>1</v>
      </c>
      <c r="D140" s="5">
        <v>3</v>
      </c>
      <c r="E140" s="4" t="s">
        <v>115</v>
      </c>
      <c r="F140" s="60">
        <v>3</v>
      </c>
      <c r="G140" s="5">
        <v>0</v>
      </c>
      <c r="H140" s="4" t="s">
        <v>115</v>
      </c>
      <c r="I140" s="60">
        <v>3</v>
      </c>
      <c r="J140" s="5">
        <v>1</v>
      </c>
      <c r="K140" s="4"/>
      <c r="L140" s="60"/>
      <c r="M140" s="5"/>
      <c r="N140" s="4" t="s">
        <v>115</v>
      </c>
      <c r="O140" s="60">
        <v>3</v>
      </c>
      <c r="P140" s="5">
        <v>0</v>
      </c>
    </row>
    <row r="141" spans="1:16" x14ac:dyDescent="0.25">
      <c r="A141" t="s">
        <v>26</v>
      </c>
      <c r="B141" s="4" t="s">
        <v>115</v>
      </c>
      <c r="C141" s="60">
        <v>3</v>
      </c>
      <c r="D141" s="5">
        <v>0</v>
      </c>
      <c r="E141" s="4" t="s">
        <v>115</v>
      </c>
      <c r="F141" s="60">
        <v>3</v>
      </c>
      <c r="G141" s="5">
        <v>0</v>
      </c>
      <c r="H141" s="4" t="s">
        <v>115</v>
      </c>
      <c r="I141" s="60">
        <v>3</v>
      </c>
      <c r="J141" s="5">
        <v>0</v>
      </c>
      <c r="K141" s="4" t="s">
        <v>115</v>
      </c>
      <c r="L141" s="60">
        <v>3</v>
      </c>
      <c r="M141" s="5">
        <v>1</v>
      </c>
      <c r="N141" s="4"/>
      <c r="O141" s="60"/>
      <c r="P141" s="5"/>
    </row>
    <row r="142" spans="1:16" x14ac:dyDescent="0.25">
      <c r="A142" t="s">
        <v>27</v>
      </c>
      <c r="B142" s="4" t="s">
        <v>115</v>
      </c>
      <c r="C142" s="60">
        <v>3</v>
      </c>
      <c r="D142" s="5">
        <v>0</v>
      </c>
      <c r="E142" s="4" t="s">
        <v>67</v>
      </c>
      <c r="F142" s="60">
        <v>0</v>
      </c>
      <c r="G142" s="5">
        <v>3</v>
      </c>
      <c r="H142" s="4" t="s">
        <v>67</v>
      </c>
      <c r="I142" s="60">
        <v>0</v>
      </c>
      <c r="J142" s="5">
        <v>3</v>
      </c>
      <c r="K142" s="4" t="s">
        <v>67</v>
      </c>
      <c r="L142" s="60">
        <v>0</v>
      </c>
      <c r="M142" s="5">
        <v>3</v>
      </c>
      <c r="N142" s="4"/>
      <c r="O142" s="60"/>
      <c r="P142" s="5"/>
    </row>
    <row r="143" spans="1:16" x14ac:dyDescent="0.25">
      <c r="A143" t="s">
        <v>28</v>
      </c>
      <c r="B143" s="4" t="s">
        <v>67</v>
      </c>
      <c r="C143" s="60">
        <v>2</v>
      </c>
      <c r="D143" s="5">
        <v>3</v>
      </c>
      <c r="E143" s="4" t="s">
        <v>115</v>
      </c>
      <c r="F143" s="60">
        <v>3</v>
      </c>
      <c r="G143" s="5">
        <v>0</v>
      </c>
      <c r="H143" s="4" t="s">
        <v>115</v>
      </c>
      <c r="I143" s="60">
        <v>3</v>
      </c>
      <c r="J143" s="5">
        <v>2</v>
      </c>
      <c r="K143" s="4" t="s">
        <v>67</v>
      </c>
      <c r="L143" s="60">
        <v>1</v>
      </c>
      <c r="M143" s="5">
        <v>3</v>
      </c>
      <c r="N143" s="4"/>
      <c r="O143" s="60"/>
      <c r="P143" s="5"/>
    </row>
    <row r="144" spans="1:16" x14ac:dyDescent="0.25">
      <c r="A144" t="s">
        <v>29</v>
      </c>
      <c r="B144" s="4" t="s">
        <v>67</v>
      </c>
      <c r="C144" s="60">
        <v>1</v>
      </c>
      <c r="D144" s="5">
        <v>3</v>
      </c>
      <c r="E144" s="4" t="s">
        <v>67</v>
      </c>
      <c r="F144" s="60">
        <v>0</v>
      </c>
      <c r="G144" s="5">
        <v>3</v>
      </c>
      <c r="H144" s="4" t="s">
        <v>67</v>
      </c>
      <c r="I144" s="60">
        <v>0</v>
      </c>
      <c r="J144" s="5">
        <v>3</v>
      </c>
      <c r="K144" s="4"/>
      <c r="L144" s="60"/>
      <c r="M144" s="5"/>
      <c r="N144" s="4" t="s">
        <v>67</v>
      </c>
      <c r="O144" s="60">
        <v>2</v>
      </c>
      <c r="P144" s="5">
        <v>3</v>
      </c>
    </row>
    <row r="145" spans="1:16" x14ac:dyDescent="0.25">
      <c r="A145" t="s">
        <v>30</v>
      </c>
      <c r="B145" s="4" t="s">
        <v>67</v>
      </c>
      <c r="C145" s="60">
        <v>1</v>
      </c>
      <c r="D145" s="5">
        <v>3</v>
      </c>
      <c r="E145" s="4" t="s">
        <v>67</v>
      </c>
      <c r="F145" s="60">
        <v>0</v>
      </c>
      <c r="G145" s="5">
        <v>3</v>
      </c>
      <c r="H145" s="4" t="s">
        <v>67</v>
      </c>
      <c r="I145" s="60">
        <v>0</v>
      </c>
      <c r="J145" s="5">
        <v>3</v>
      </c>
      <c r="K145" s="4"/>
      <c r="L145" s="60"/>
      <c r="M145" s="5"/>
      <c r="N145" s="4" t="s">
        <v>67</v>
      </c>
      <c r="O145" s="60">
        <v>0</v>
      </c>
      <c r="P145" s="5">
        <v>3</v>
      </c>
    </row>
    <row r="146" spans="1:16" x14ac:dyDescent="0.25">
      <c r="A146" t="s">
        <v>31</v>
      </c>
      <c r="B146" s="4" t="s">
        <v>67</v>
      </c>
      <c r="C146" s="60">
        <v>0</v>
      </c>
      <c r="D146" s="5">
        <v>3</v>
      </c>
      <c r="E146" s="4" t="s">
        <v>67</v>
      </c>
      <c r="F146" s="60">
        <v>1</v>
      </c>
      <c r="G146" s="5">
        <v>3</v>
      </c>
      <c r="H146" s="4" t="s">
        <v>67</v>
      </c>
      <c r="I146" s="60">
        <v>1</v>
      </c>
      <c r="J146" s="5">
        <v>3</v>
      </c>
      <c r="K146" s="4" t="s">
        <v>115</v>
      </c>
      <c r="L146" s="60">
        <v>3</v>
      </c>
      <c r="M146" s="5">
        <v>0</v>
      </c>
      <c r="N146" s="4"/>
      <c r="O146" s="60"/>
      <c r="P146" s="5"/>
    </row>
    <row r="147" spans="1:16" x14ac:dyDescent="0.25">
      <c r="A147" t="s">
        <v>32</v>
      </c>
      <c r="B147" s="4" t="s">
        <v>115</v>
      </c>
      <c r="C147" s="60">
        <v>3</v>
      </c>
      <c r="D147" s="5">
        <v>1</v>
      </c>
      <c r="E147" s="4" t="s">
        <v>115</v>
      </c>
      <c r="F147" s="60">
        <v>3</v>
      </c>
      <c r="G147" s="5">
        <v>1</v>
      </c>
      <c r="H147" s="4" t="s">
        <v>67</v>
      </c>
      <c r="I147" s="60">
        <v>0</v>
      </c>
      <c r="J147" s="5">
        <v>3</v>
      </c>
      <c r="K147" s="4" t="s">
        <v>115</v>
      </c>
      <c r="L147" s="60">
        <v>3</v>
      </c>
      <c r="M147" s="5">
        <v>0</v>
      </c>
      <c r="N147" s="4"/>
      <c r="O147" s="60"/>
      <c r="P147" s="5"/>
    </row>
    <row r="148" spans="1:16" x14ac:dyDescent="0.25">
      <c r="A148" t="s">
        <v>33</v>
      </c>
      <c r="B148" s="4" t="s">
        <v>115</v>
      </c>
      <c r="C148" s="60">
        <v>3</v>
      </c>
      <c r="D148" s="5">
        <v>1</v>
      </c>
      <c r="E148" s="4" t="s">
        <v>115</v>
      </c>
      <c r="F148" s="60">
        <v>3</v>
      </c>
      <c r="G148" s="5">
        <v>0</v>
      </c>
      <c r="H148" s="4" t="s">
        <v>67</v>
      </c>
      <c r="I148" s="60">
        <v>1</v>
      </c>
      <c r="J148" s="5">
        <v>3</v>
      </c>
      <c r="K148" s="4"/>
      <c r="L148" s="60"/>
      <c r="M148" s="5"/>
      <c r="N148" s="4" t="s">
        <v>115</v>
      </c>
      <c r="O148" s="60">
        <v>3</v>
      </c>
      <c r="P148" s="5">
        <v>0</v>
      </c>
    </row>
    <row r="149" spans="1:16" ht="15.75" thickBot="1" x14ac:dyDescent="0.3">
      <c r="A149" t="s">
        <v>34</v>
      </c>
      <c r="B149" s="61" t="s">
        <v>115</v>
      </c>
      <c r="C149" s="37">
        <v>3</v>
      </c>
      <c r="D149" s="38">
        <v>2</v>
      </c>
      <c r="E149" s="61" t="s">
        <v>115</v>
      </c>
      <c r="F149" s="37">
        <v>3</v>
      </c>
      <c r="G149" s="38">
        <v>0</v>
      </c>
      <c r="H149" s="61" t="s">
        <v>67</v>
      </c>
      <c r="I149" s="37">
        <v>0</v>
      </c>
      <c r="J149" s="38">
        <v>3</v>
      </c>
      <c r="K149" s="61" t="s">
        <v>67</v>
      </c>
      <c r="L149" s="37">
        <v>0</v>
      </c>
      <c r="M149" s="38">
        <v>3</v>
      </c>
      <c r="N149" s="61"/>
      <c r="O149" s="37"/>
      <c r="P149" s="38"/>
    </row>
    <row r="150" spans="1:16" ht="15.75" thickBot="1" x14ac:dyDescent="0.3"/>
    <row r="151" spans="1:16" x14ac:dyDescent="0.25">
      <c r="A151" t="s">
        <v>66</v>
      </c>
      <c r="B151" s="79" t="s">
        <v>85</v>
      </c>
      <c r="C151" s="80"/>
      <c r="D151" s="81"/>
      <c r="E151" s="79" t="s">
        <v>86</v>
      </c>
      <c r="F151" s="80"/>
      <c r="G151" s="81"/>
      <c r="H151" s="79" t="s">
        <v>87</v>
      </c>
      <c r="I151" s="80"/>
      <c r="J151" s="81"/>
      <c r="K151" s="79" t="s">
        <v>88</v>
      </c>
      <c r="L151" s="80"/>
      <c r="M151" s="81"/>
    </row>
    <row r="152" spans="1:16" x14ac:dyDescent="0.25">
      <c r="B152" s="4" t="s">
        <v>65</v>
      </c>
      <c r="C152" s="60">
        <v>16</v>
      </c>
      <c r="D152" s="5"/>
      <c r="E152" s="4" t="s">
        <v>65</v>
      </c>
      <c r="F152" s="60">
        <v>17</v>
      </c>
      <c r="G152" s="5"/>
      <c r="H152" s="4" t="s">
        <v>65</v>
      </c>
      <c r="I152" s="60">
        <v>18</v>
      </c>
      <c r="J152" s="5"/>
      <c r="K152" s="4" t="s">
        <v>65</v>
      </c>
      <c r="L152" s="60">
        <v>19</v>
      </c>
      <c r="M152" s="5"/>
    </row>
    <row r="153" spans="1:16" x14ac:dyDescent="0.25">
      <c r="A153" t="s">
        <v>0</v>
      </c>
      <c r="B153" s="4" t="s">
        <v>59</v>
      </c>
      <c r="C153" s="60" t="s">
        <v>68</v>
      </c>
      <c r="D153" s="5" t="s">
        <v>69</v>
      </c>
      <c r="E153" s="4" t="s">
        <v>59</v>
      </c>
      <c r="F153" s="60" t="s">
        <v>68</v>
      </c>
      <c r="G153" s="5" t="s">
        <v>69</v>
      </c>
      <c r="H153" s="4" t="s">
        <v>59</v>
      </c>
      <c r="I153" s="60" t="s">
        <v>68</v>
      </c>
      <c r="J153" s="5" t="s">
        <v>69</v>
      </c>
      <c r="K153" s="4" t="s">
        <v>59</v>
      </c>
      <c r="L153" s="60" t="s">
        <v>68</v>
      </c>
      <c r="M153" s="5" t="s">
        <v>69</v>
      </c>
    </row>
    <row r="154" spans="1:16" x14ac:dyDescent="0.25">
      <c r="A154" t="s">
        <v>19</v>
      </c>
      <c r="B154" s="4" t="s">
        <v>115</v>
      </c>
      <c r="C154" s="60">
        <v>3</v>
      </c>
      <c r="D154" s="5">
        <v>2</v>
      </c>
      <c r="E154" s="4" t="s">
        <v>115</v>
      </c>
      <c r="F154" s="60">
        <v>3</v>
      </c>
      <c r="G154" s="5">
        <v>0</v>
      </c>
      <c r="H154" s="4" t="s">
        <v>67</v>
      </c>
      <c r="I154" s="60">
        <v>0</v>
      </c>
      <c r="J154" s="5">
        <v>3</v>
      </c>
      <c r="K154" s="4" t="s">
        <v>115</v>
      </c>
      <c r="L154" s="60">
        <v>3</v>
      </c>
      <c r="M154" s="5">
        <v>2</v>
      </c>
    </row>
    <row r="155" spans="1:16" x14ac:dyDescent="0.25">
      <c r="A155" t="s">
        <v>20</v>
      </c>
      <c r="B155" s="4" t="s">
        <v>67</v>
      </c>
      <c r="C155" s="60">
        <v>0</v>
      </c>
      <c r="D155" s="5">
        <v>3</v>
      </c>
      <c r="E155" s="4" t="s">
        <v>67</v>
      </c>
      <c r="F155" s="60">
        <v>0</v>
      </c>
      <c r="G155" s="5">
        <v>3</v>
      </c>
      <c r="H155" s="4" t="s">
        <v>67</v>
      </c>
      <c r="I155" s="60">
        <v>0</v>
      </c>
      <c r="J155" s="5">
        <v>3</v>
      </c>
      <c r="K155" s="4" t="s">
        <v>67</v>
      </c>
      <c r="L155" s="60">
        <v>1</v>
      </c>
      <c r="M155" s="5">
        <v>3</v>
      </c>
    </row>
    <row r="156" spans="1:16" x14ac:dyDescent="0.25">
      <c r="A156" t="s">
        <v>21</v>
      </c>
      <c r="B156" s="4" t="s">
        <v>67</v>
      </c>
      <c r="C156" s="60">
        <v>2</v>
      </c>
      <c r="D156" s="5">
        <v>3</v>
      </c>
      <c r="E156" s="4" t="s">
        <v>115</v>
      </c>
      <c r="F156" s="60">
        <v>3</v>
      </c>
      <c r="G156" s="5">
        <v>0</v>
      </c>
      <c r="H156" s="4" t="s">
        <v>115</v>
      </c>
      <c r="I156" s="60">
        <v>3</v>
      </c>
      <c r="J156" s="5">
        <v>0</v>
      </c>
      <c r="K156" s="4" t="s">
        <v>67</v>
      </c>
      <c r="L156" s="60">
        <v>2</v>
      </c>
      <c r="M156" s="5">
        <v>3</v>
      </c>
    </row>
    <row r="157" spans="1:16" x14ac:dyDescent="0.25">
      <c r="A157" t="s">
        <v>22</v>
      </c>
      <c r="B157" s="4" t="s">
        <v>115</v>
      </c>
      <c r="C157" s="60">
        <v>3</v>
      </c>
      <c r="D157" s="5">
        <v>2</v>
      </c>
      <c r="E157" s="4" t="s">
        <v>67</v>
      </c>
      <c r="F157" s="60">
        <v>0</v>
      </c>
      <c r="G157" s="5">
        <v>3</v>
      </c>
      <c r="H157" s="4" t="s">
        <v>67</v>
      </c>
      <c r="I157" s="60">
        <v>1</v>
      </c>
      <c r="J157" s="5">
        <v>3</v>
      </c>
      <c r="K157" s="4" t="s">
        <v>67</v>
      </c>
      <c r="L157" s="60">
        <v>0</v>
      </c>
      <c r="M157" s="5">
        <v>3</v>
      </c>
    </row>
    <row r="158" spans="1:16" x14ac:dyDescent="0.25">
      <c r="A158" t="s">
        <v>23</v>
      </c>
      <c r="B158" s="4" t="s">
        <v>115</v>
      </c>
      <c r="C158" s="60">
        <v>3</v>
      </c>
      <c r="D158" s="5">
        <v>0</v>
      </c>
      <c r="E158" s="4" t="s">
        <v>67</v>
      </c>
      <c r="F158" s="60">
        <v>0</v>
      </c>
      <c r="G158" s="5">
        <v>3</v>
      </c>
      <c r="H158" s="4" t="s">
        <v>67</v>
      </c>
      <c r="I158" s="60">
        <v>2</v>
      </c>
      <c r="J158" s="5">
        <v>3</v>
      </c>
      <c r="K158" s="4" t="s">
        <v>115</v>
      </c>
      <c r="L158" s="60">
        <v>3</v>
      </c>
      <c r="M158" s="5">
        <v>0</v>
      </c>
    </row>
    <row r="159" spans="1:16" x14ac:dyDescent="0.25">
      <c r="A159" t="s">
        <v>24</v>
      </c>
      <c r="B159" s="4" t="s">
        <v>115</v>
      </c>
      <c r="C159" s="60">
        <v>3</v>
      </c>
      <c r="D159" s="5">
        <v>0</v>
      </c>
      <c r="E159" s="4" t="s">
        <v>115</v>
      </c>
      <c r="F159" s="60">
        <v>3</v>
      </c>
      <c r="G159" s="5">
        <v>0</v>
      </c>
      <c r="H159" s="4" t="s">
        <v>67</v>
      </c>
      <c r="I159" s="60">
        <v>1</v>
      </c>
      <c r="J159" s="5">
        <v>3</v>
      </c>
      <c r="K159" s="4" t="s">
        <v>115</v>
      </c>
      <c r="L159" s="60">
        <v>3</v>
      </c>
      <c r="M159" s="5">
        <v>1</v>
      </c>
    </row>
    <row r="160" spans="1:16" x14ac:dyDescent="0.25">
      <c r="A160" t="s">
        <v>25</v>
      </c>
      <c r="B160" s="4" t="s">
        <v>67</v>
      </c>
      <c r="C160" s="60">
        <v>2</v>
      </c>
      <c r="D160" s="5">
        <v>3</v>
      </c>
      <c r="E160" s="4" t="s">
        <v>115</v>
      </c>
      <c r="F160" s="60">
        <v>3</v>
      </c>
      <c r="G160" s="5">
        <v>2</v>
      </c>
      <c r="H160" s="4" t="s">
        <v>115</v>
      </c>
      <c r="I160" s="60">
        <v>3</v>
      </c>
      <c r="J160" s="5">
        <v>1</v>
      </c>
      <c r="K160" s="4" t="s">
        <v>115</v>
      </c>
      <c r="L160" s="60">
        <v>3</v>
      </c>
      <c r="M160" s="5">
        <v>2</v>
      </c>
    </row>
    <row r="161" spans="1:13" x14ac:dyDescent="0.25">
      <c r="A161" t="s">
        <v>26</v>
      </c>
      <c r="B161" s="4" t="s">
        <v>67</v>
      </c>
      <c r="C161" s="60">
        <v>0</v>
      </c>
      <c r="D161" s="5">
        <v>3</v>
      </c>
      <c r="E161" s="4" t="s">
        <v>67</v>
      </c>
      <c r="F161" s="60">
        <v>2</v>
      </c>
      <c r="G161" s="5">
        <v>3</v>
      </c>
      <c r="H161" s="4" t="s">
        <v>67</v>
      </c>
      <c r="I161" s="60">
        <v>2</v>
      </c>
      <c r="J161" s="5">
        <v>3</v>
      </c>
      <c r="K161" s="4" t="s">
        <v>115</v>
      </c>
      <c r="L161" s="60">
        <v>3</v>
      </c>
      <c r="M161" s="5">
        <v>0</v>
      </c>
    </row>
    <row r="162" spans="1:13" x14ac:dyDescent="0.25">
      <c r="A162" t="s">
        <v>27</v>
      </c>
      <c r="B162" s="4" t="s">
        <v>67</v>
      </c>
      <c r="C162" s="60">
        <v>1</v>
      </c>
      <c r="D162" s="5">
        <v>3</v>
      </c>
      <c r="E162" s="4" t="s">
        <v>115</v>
      </c>
      <c r="F162" s="60">
        <v>3</v>
      </c>
      <c r="G162" s="5">
        <v>0</v>
      </c>
      <c r="H162" s="4" t="s">
        <v>115</v>
      </c>
      <c r="I162" s="60">
        <v>3</v>
      </c>
      <c r="J162" s="5">
        <v>2</v>
      </c>
      <c r="K162" s="4" t="s">
        <v>115</v>
      </c>
      <c r="L162" s="60">
        <v>3</v>
      </c>
      <c r="M162" s="5">
        <v>1</v>
      </c>
    </row>
    <row r="163" spans="1:13" x14ac:dyDescent="0.25">
      <c r="A163" t="s">
        <v>28</v>
      </c>
      <c r="B163" s="4" t="s">
        <v>67</v>
      </c>
      <c r="C163" s="60">
        <v>2</v>
      </c>
      <c r="D163" s="5">
        <v>3</v>
      </c>
      <c r="E163" s="4" t="s">
        <v>115</v>
      </c>
      <c r="F163" s="60">
        <v>3</v>
      </c>
      <c r="G163" s="5">
        <v>1</v>
      </c>
      <c r="H163" s="4" t="s">
        <v>115</v>
      </c>
      <c r="I163" s="60">
        <v>3</v>
      </c>
      <c r="J163" s="5">
        <v>0</v>
      </c>
      <c r="K163" s="4" t="s">
        <v>67</v>
      </c>
      <c r="L163" s="60">
        <v>2</v>
      </c>
      <c r="M163" s="5">
        <v>3</v>
      </c>
    </row>
    <row r="164" spans="1:13" x14ac:dyDescent="0.25">
      <c r="A164" t="s">
        <v>29</v>
      </c>
      <c r="B164" s="4" t="s">
        <v>115</v>
      </c>
      <c r="C164" s="60">
        <v>3</v>
      </c>
      <c r="D164" s="5">
        <v>1</v>
      </c>
      <c r="E164" s="4" t="s">
        <v>115</v>
      </c>
      <c r="F164" s="60">
        <v>3</v>
      </c>
      <c r="G164" s="5">
        <v>0</v>
      </c>
      <c r="H164" s="4" t="s">
        <v>115</v>
      </c>
      <c r="I164" s="60">
        <v>3</v>
      </c>
      <c r="J164" s="5">
        <v>0</v>
      </c>
      <c r="K164" s="4" t="s">
        <v>115</v>
      </c>
      <c r="L164" s="60">
        <v>3</v>
      </c>
      <c r="M164" s="5">
        <v>1</v>
      </c>
    </row>
    <row r="165" spans="1:13" x14ac:dyDescent="0.25">
      <c r="A165" t="s">
        <v>30</v>
      </c>
      <c r="B165" s="4" t="s">
        <v>67</v>
      </c>
      <c r="C165" s="60">
        <v>1</v>
      </c>
      <c r="D165" s="5">
        <v>3</v>
      </c>
      <c r="E165" s="4" t="s">
        <v>67</v>
      </c>
      <c r="F165" s="60">
        <v>0</v>
      </c>
      <c r="G165" s="5">
        <v>3</v>
      </c>
      <c r="H165" s="4" t="s">
        <v>67</v>
      </c>
      <c r="I165" s="60">
        <v>0</v>
      </c>
      <c r="J165" s="5">
        <v>3</v>
      </c>
      <c r="K165" s="4" t="s">
        <v>67</v>
      </c>
      <c r="L165" s="60">
        <v>1</v>
      </c>
      <c r="M165" s="5">
        <v>3</v>
      </c>
    </row>
    <row r="166" spans="1:13" x14ac:dyDescent="0.25">
      <c r="A166" t="s">
        <v>31</v>
      </c>
      <c r="B166" s="4" t="s">
        <v>115</v>
      </c>
      <c r="C166" s="60">
        <v>3</v>
      </c>
      <c r="D166" s="5">
        <v>2</v>
      </c>
      <c r="E166" s="4" t="s">
        <v>67</v>
      </c>
      <c r="F166" s="60">
        <v>0</v>
      </c>
      <c r="G166" s="5">
        <v>3</v>
      </c>
      <c r="H166" s="4" t="s">
        <v>115</v>
      </c>
      <c r="I166" s="60">
        <v>3</v>
      </c>
      <c r="J166" s="5">
        <v>1</v>
      </c>
      <c r="K166" s="4" t="s">
        <v>67</v>
      </c>
      <c r="L166" s="60">
        <v>0</v>
      </c>
      <c r="M166" s="5">
        <v>3</v>
      </c>
    </row>
    <row r="167" spans="1:13" x14ac:dyDescent="0.25">
      <c r="A167" t="s">
        <v>32</v>
      </c>
      <c r="B167" s="4" t="s">
        <v>115</v>
      </c>
      <c r="C167" s="60">
        <v>3</v>
      </c>
      <c r="D167" s="5">
        <v>0</v>
      </c>
      <c r="E167" s="4" t="s">
        <v>67</v>
      </c>
      <c r="F167" s="60">
        <v>1</v>
      </c>
      <c r="G167" s="5">
        <v>3</v>
      </c>
      <c r="H167" s="4" t="s">
        <v>115</v>
      </c>
      <c r="I167" s="60">
        <v>3</v>
      </c>
      <c r="J167" s="5">
        <v>2</v>
      </c>
      <c r="K167" s="4" t="s">
        <v>115</v>
      </c>
      <c r="L167" s="60">
        <v>3</v>
      </c>
      <c r="M167" s="5">
        <v>0</v>
      </c>
    </row>
    <row r="168" spans="1:13" x14ac:dyDescent="0.25">
      <c r="A168" t="s">
        <v>33</v>
      </c>
      <c r="B168" s="4" t="s">
        <v>115</v>
      </c>
      <c r="C168" s="60">
        <v>3</v>
      </c>
      <c r="D168" s="5">
        <v>1</v>
      </c>
      <c r="E168" s="4" t="s">
        <v>67</v>
      </c>
      <c r="F168" s="60">
        <v>2</v>
      </c>
      <c r="G168" s="5">
        <v>3</v>
      </c>
      <c r="H168" s="4" t="s">
        <v>115</v>
      </c>
      <c r="I168" s="60">
        <v>3</v>
      </c>
      <c r="J168" s="5">
        <v>1</v>
      </c>
      <c r="K168" s="4" t="s">
        <v>67</v>
      </c>
      <c r="L168" s="60">
        <v>0</v>
      </c>
      <c r="M168" s="5">
        <v>3</v>
      </c>
    </row>
    <row r="169" spans="1:13" ht="15.75" thickBot="1" x14ac:dyDescent="0.3">
      <c r="A169" t="s">
        <v>34</v>
      </c>
      <c r="B169" s="61" t="s">
        <v>67</v>
      </c>
      <c r="C169" s="37">
        <v>0</v>
      </c>
      <c r="D169" s="38">
        <v>3</v>
      </c>
      <c r="E169" s="61" t="s">
        <v>115</v>
      </c>
      <c r="F169" s="37">
        <v>3</v>
      </c>
      <c r="G169" s="38">
        <v>2</v>
      </c>
      <c r="H169" s="61" t="s">
        <v>67</v>
      </c>
      <c r="I169" s="37">
        <v>1</v>
      </c>
      <c r="J169" s="38">
        <v>3</v>
      </c>
      <c r="K169" s="61" t="s">
        <v>67</v>
      </c>
      <c r="L169" s="37">
        <v>1</v>
      </c>
      <c r="M169" s="38">
        <v>3</v>
      </c>
    </row>
    <row r="170" spans="1:13" ht="15.75" thickBot="1" x14ac:dyDescent="0.3"/>
    <row r="171" spans="1:13" x14ac:dyDescent="0.25">
      <c r="A171" t="s">
        <v>66</v>
      </c>
      <c r="B171" s="79" t="s">
        <v>89</v>
      </c>
      <c r="C171" s="80"/>
      <c r="D171" s="81"/>
      <c r="E171" s="79" t="s">
        <v>90</v>
      </c>
      <c r="F171" s="80"/>
      <c r="G171" s="81"/>
      <c r="H171" s="79" t="s">
        <v>93</v>
      </c>
      <c r="I171" s="80"/>
      <c r="J171" s="81"/>
      <c r="K171" s="79" t="s">
        <v>94</v>
      </c>
      <c r="L171" s="80"/>
      <c r="M171" s="81"/>
    </row>
    <row r="172" spans="1:13" x14ac:dyDescent="0.25">
      <c r="B172" s="4" t="s">
        <v>65</v>
      </c>
      <c r="C172" s="60">
        <v>20</v>
      </c>
      <c r="D172" s="5"/>
      <c r="E172" s="4" t="s">
        <v>65</v>
      </c>
      <c r="F172" s="60">
        <v>21</v>
      </c>
      <c r="G172" s="5"/>
      <c r="H172" s="4" t="s">
        <v>65</v>
      </c>
      <c r="I172" s="60">
        <v>22</v>
      </c>
      <c r="J172" s="5"/>
      <c r="K172" s="4" t="s">
        <v>65</v>
      </c>
      <c r="L172" s="60">
        <v>23</v>
      </c>
      <c r="M172" s="5"/>
    </row>
    <row r="173" spans="1:13" x14ac:dyDescent="0.25">
      <c r="A173" t="s">
        <v>0</v>
      </c>
      <c r="B173" s="4" t="s">
        <v>59</v>
      </c>
      <c r="C173" s="60" t="s">
        <v>68</v>
      </c>
      <c r="D173" s="5" t="s">
        <v>69</v>
      </c>
      <c r="E173" s="4" t="s">
        <v>59</v>
      </c>
      <c r="F173" s="60" t="s">
        <v>68</v>
      </c>
      <c r="G173" s="5" t="s">
        <v>69</v>
      </c>
      <c r="H173" s="4" t="s">
        <v>59</v>
      </c>
      <c r="I173" s="60" t="s">
        <v>68</v>
      </c>
      <c r="J173" s="5" t="s">
        <v>69</v>
      </c>
      <c r="K173" s="4" t="s">
        <v>59</v>
      </c>
      <c r="L173" s="60" t="s">
        <v>68</v>
      </c>
      <c r="M173" s="5" t="s">
        <v>69</v>
      </c>
    </row>
    <row r="174" spans="1:13" x14ac:dyDescent="0.25">
      <c r="A174" t="s">
        <v>19</v>
      </c>
      <c r="B174" s="4" t="s">
        <v>115</v>
      </c>
      <c r="C174" s="60">
        <v>3</v>
      </c>
      <c r="D174" s="5">
        <v>1</v>
      </c>
      <c r="E174" s="4" t="s">
        <v>67</v>
      </c>
      <c r="F174" s="60">
        <v>0</v>
      </c>
      <c r="G174" s="5">
        <v>3</v>
      </c>
      <c r="H174" s="4" t="s">
        <v>115</v>
      </c>
      <c r="I174" s="60">
        <v>3</v>
      </c>
      <c r="J174" s="5">
        <v>1</v>
      </c>
      <c r="K174" s="4" t="s">
        <v>67</v>
      </c>
      <c r="L174" s="60">
        <v>0</v>
      </c>
      <c r="M174" s="5">
        <v>3</v>
      </c>
    </row>
    <row r="175" spans="1:13" x14ac:dyDescent="0.25">
      <c r="A175" t="s">
        <v>20</v>
      </c>
      <c r="B175" s="4" t="s">
        <v>67</v>
      </c>
      <c r="C175" s="60">
        <v>2</v>
      </c>
      <c r="D175" s="5">
        <v>3</v>
      </c>
      <c r="E175" s="4" t="s">
        <v>115</v>
      </c>
      <c r="F175" s="60">
        <v>3</v>
      </c>
      <c r="G175" s="5">
        <v>1</v>
      </c>
      <c r="H175" s="4" t="s">
        <v>67</v>
      </c>
      <c r="I175" s="60">
        <v>2</v>
      </c>
      <c r="J175" s="5">
        <v>3</v>
      </c>
      <c r="K175" s="4"/>
      <c r="L175" s="60"/>
      <c r="M175" s="5"/>
    </row>
    <row r="176" spans="1:13" x14ac:dyDescent="0.25">
      <c r="A176" t="s">
        <v>21</v>
      </c>
      <c r="B176" s="4" t="s">
        <v>115</v>
      </c>
      <c r="C176" s="60">
        <v>3</v>
      </c>
      <c r="D176" s="5">
        <v>2</v>
      </c>
      <c r="E176" s="4" t="s">
        <v>115</v>
      </c>
      <c r="F176" s="60">
        <v>3</v>
      </c>
      <c r="G176" s="5">
        <v>0</v>
      </c>
      <c r="H176" s="4" t="s">
        <v>115</v>
      </c>
      <c r="I176" s="60">
        <v>3</v>
      </c>
      <c r="J176" s="5">
        <v>0</v>
      </c>
      <c r="K176" s="4"/>
      <c r="L176" s="60"/>
      <c r="M176" s="5"/>
    </row>
    <row r="177" spans="1:13" x14ac:dyDescent="0.25">
      <c r="A177" t="s">
        <v>22</v>
      </c>
      <c r="B177" s="4" t="s">
        <v>67</v>
      </c>
      <c r="C177" s="60">
        <v>1</v>
      </c>
      <c r="D177" s="5">
        <v>3</v>
      </c>
      <c r="E177" s="4" t="s">
        <v>67</v>
      </c>
      <c r="F177" s="60">
        <v>1</v>
      </c>
      <c r="G177" s="5">
        <v>3</v>
      </c>
      <c r="H177" s="4" t="s">
        <v>67</v>
      </c>
      <c r="I177" s="60">
        <v>1</v>
      </c>
      <c r="J177" s="5">
        <v>3</v>
      </c>
      <c r="K177" s="4"/>
      <c r="L177" s="60"/>
      <c r="M177" s="5"/>
    </row>
    <row r="178" spans="1:13" x14ac:dyDescent="0.25">
      <c r="A178" t="s">
        <v>23</v>
      </c>
      <c r="B178" s="4" t="s">
        <v>115</v>
      </c>
      <c r="C178" s="60">
        <v>3</v>
      </c>
      <c r="D178" s="5">
        <v>1</v>
      </c>
      <c r="E178" s="4" t="s">
        <v>67</v>
      </c>
      <c r="F178" s="60">
        <v>1</v>
      </c>
      <c r="G178" s="5">
        <v>3</v>
      </c>
      <c r="H178" s="4" t="s">
        <v>67</v>
      </c>
      <c r="I178" s="60">
        <v>0</v>
      </c>
      <c r="J178" s="5">
        <v>3</v>
      </c>
      <c r="K178" s="4" t="s">
        <v>115</v>
      </c>
      <c r="L178" s="60">
        <v>3</v>
      </c>
      <c r="M178" s="5">
        <v>2</v>
      </c>
    </row>
    <row r="179" spans="1:13" x14ac:dyDescent="0.25">
      <c r="A179" t="s">
        <v>24</v>
      </c>
      <c r="B179" s="4" t="s">
        <v>67</v>
      </c>
      <c r="C179" s="60">
        <v>1</v>
      </c>
      <c r="D179" s="5">
        <v>3</v>
      </c>
      <c r="E179" s="4" t="s">
        <v>115</v>
      </c>
      <c r="F179" s="60">
        <v>3</v>
      </c>
      <c r="G179" s="5">
        <v>1</v>
      </c>
      <c r="H179" s="4" t="s">
        <v>115</v>
      </c>
      <c r="I179" s="60">
        <v>3</v>
      </c>
      <c r="J179" s="5">
        <v>2</v>
      </c>
      <c r="K179" s="4" t="s">
        <v>115</v>
      </c>
      <c r="L179" s="60">
        <v>3</v>
      </c>
      <c r="M179" s="5">
        <v>0</v>
      </c>
    </row>
    <row r="180" spans="1:13" x14ac:dyDescent="0.25">
      <c r="A180" t="s">
        <v>25</v>
      </c>
      <c r="B180" s="4" t="s">
        <v>67</v>
      </c>
      <c r="C180" s="60">
        <v>1</v>
      </c>
      <c r="D180" s="5">
        <v>3</v>
      </c>
      <c r="E180" s="4" t="s">
        <v>67</v>
      </c>
      <c r="F180" s="60">
        <v>1</v>
      </c>
      <c r="G180" s="5">
        <v>3</v>
      </c>
      <c r="H180" s="4" t="s">
        <v>115</v>
      </c>
      <c r="I180" s="60">
        <v>3</v>
      </c>
      <c r="J180" s="5">
        <v>0</v>
      </c>
      <c r="K180" s="4" t="s">
        <v>67</v>
      </c>
      <c r="L180" s="60">
        <v>2</v>
      </c>
      <c r="M180" s="5">
        <v>3</v>
      </c>
    </row>
    <row r="181" spans="1:13" x14ac:dyDescent="0.25">
      <c r="A181" t="s">
        <v>26</v>
      </c>
      <c r="B181" s="4" t="s">
        <v>115</v>
      </c>
      <c r="C181" s="60">
        <v>3</v>
      </c>
      <c r="D181" s="5">
        <v>1</v>
      </c>
      <c r="E181" s="4" t="s">
        <v>115</v>
      </c>
      <c r="F181" s="60">
        <v>3</v>
      </c>
      <c r="G181" s="5">
        <v>1</v>
      </c>
      <c r="H181" s="4" t="s">
        <v>67</v>
      </c>
      <c r="I181" s="60">
        <v>0</v>
      </c>
      <c r="J181" s="5">
        <v>3</v>
      </c>
      <c r="K181" s="4" t="s">
        <v>115</v>
      </c>
      <c r="L181" s="60">
        <v>3</v>
      </c>
      <c r="M181" s="5">
        <v>2</v>
      </c>
    </row>
    <row r="182" spans="1:13" x14ac:dyDescent="0.25">
      <c r="A182" t="s">
        <v>27</v>
      </c>
      <c r="B182" s="4" t="s">
        <v>115</v>
      </c>
      <c r="C182" s="60">
        <v>3</v>
      </c>
      <c r="D182" s="5">
        <v>1</v>
      </c>
      <c r="E182" s="4" t="s">
        <v>67</v>
      </c>
      <c r="F182" s="60">
        <v>2</v>
      </c>
      <c r="G182" s="5">
        <v>3</v>
      </c>
      <c r="H182" s="4" t="s">
        <v>67</v>
      </c>
      <c r="I182" s="60">
        <v>0</v>
      </c>
      <c r="J182" s="5">
        <v>3</v>
      </c>
      <c r="K182" s="4" t="s">
        <v>67</v>
      </c>
      <c r="L182" s="60">
        <v>2</v>
      </c>
      <c r="M182" s="5">
        <v>3</v>
      </c>
    </row>
    <row r="183" spans="1:13" x14ac:dyDescent="0.25">
      <c r="A183" t="s">
        <v>28</v>
      </c>
      <c r="B183" s="4" t="s">
        <v>115</v>
      </c>
      <c r="C183" s="60">
        <v>3</v>
      </c>
      <c r="D183" s="5">
        <v>2</v>
      </c>
      <c r="E183" s="4" t="s">
        <v>115</v>
      </c>
      <c r="F183" s="60">
        <v>3</v>
      </c>
      <c r="G183" s="5">
        <v>0</v>
      </c>
      <c r="H183" s="4" t="s">
        <v>115</v>
      </c>
      <c r="I183" s="60">
        <v>3</v>
      </c>
      <c r="J183" s="5">
        <v>0</v>
      </c>
      <c r="K183" s="4"/>
      <c r="L183" s="60"/>
      <c r="M183" s="5"/>
    </row>
    <row r="184" spans="1:13" x14ac:dyDescent="0.25">
      <c r="A184" t="s">
        <v>29</v>
      </c>
      <c r="B184" s="4" t="s">
        <v>67</v>
      </c>
      <c r="C184" s="60">
        <v>2</v>
      </c>
      <c r="D184" s="5">
        <v>3</v>
      </c>
      <c r="E184" s="4" t="s">
        <v>115</v>
      </c>
      <c r="F184" s="60">
        <v>3</v>
      </c>
      <c r="G184" s="5">
        <v>2</v>
      </c>
      <c r="H184" s="4" t="s">
        <v>115</v>
      </c>
      <c r="I184" s="60">
        <v>3</v>
      </c>
      <c r="J184" s="5">
        <v>1</v>
      </c>
      <c r="K184" s="4" t="s">
        <v>67</v>
      </c>
      <c r="L184" s="60">
        <v>1</v>
      </c>
      <c r="M184" s="5">
        <v>3</v>
      </c>
    </row>
    <row r="185" spans="1:13" x14ac:dyDescent="0.25">
      <c r="A185" t="s">
        <v>30</v>
      </c>
      <c r="B185" s="4" t="s">
        <v>67</v>
      </c>
      <c r="C185" s="60">
        <v>0</v>
      </c>
      <c r="D185" s="5">
        <v>3</v>
      </c>
      <c r="E185" s="4" t="s">
        <v>67</v>
      </c>
      <c r="F185" s="60">
        <v>0</v>
      </c>
      <c r="G185" s="5">
        <v>3</v>
      </c>
      <c r="H185" s="4" t="s">
        <v>67</v>
      </c>
      <c r="I185" s="60">
        <v>0</v>
      </c>
      <c r="J185" s="5">
        <v>3</v>
      </c>
      <c r="K185" s="4"/>
      <c r="L185" s="60"/>
      <c r="M185" s="5"/>
    </row>
    <row r="186" spans="1:13" x14ac:dyDescent="0.25">
      <c r="A186" t="s">
        <v>31</v>
      </c>
      <c r="B186" s="4" t="s">
        <v>115</v>
      </c>
      <c r="C186" s="60">
        <v>3</v>
      </c>
      <c r="D186" s="5">
        <v>2</v>
      </c>
      <c r="E186" s="4" t="s">
        <v>67</v>
      </c>
      <c r="F186" s="60">
        <v>2</v>
      </c>
      <c r="G186" s="5">
        <v>3</v>
      </c>
      <c r="H186" s="4" t="s">
        <v>67</v>
      </c>
      <c r="I186" s="60">
        <v>1</v>
      </c>
      <c r="J186" s="5">
        <v>3</v>
      </c>
      <c r="K186" s="4"/>
      <c r="L186" s="60"/>
      <c r="M186" s="5"/>
    </row>
    <row r="187" spans="1:13" x14ac:dyDescent="0.25">
      <c r="A187" t="s">
        <v>32</v>
      </c>
      <c r="B187" s="4" t="s">
        <v>67</v>
      </c>
      <c r="C187" s="60">
        <v>1</v>
      </c>
      <c r="D187" s="5">
        <v>3</v>
      </c>
      <c r="E187" s="4" t="s">
        <v>67</v>
      </c>
      <c r="F187" s="60">
        <v>0</v>
      </c>
      <c r="G187" s="5">
        <v>3</v>
      </c>
      <c r="H187" s="4" t="s">
        <v>115</v>
      </c>
      <c r="I187" s="60">
        <v>3</v>
      </c>
      <c r="J187" s="5">
        <v>0</v>
      </c>
      <c r="K187" s="4" t="s">
        <v>115</v>
      </c>
      <c r="L187" s="60">
        <v>3</v>
      </c>
      <c r="M187" s="5">
        <v>1</v>
      </c>
    </row>
    <row r="188" spans="1:13" x14ac:dyDescent="0.25">
      <c r="A188" t="s">
        <v>33</v>
      </c>
      <c r="B188" s="4" t="s">
        <v>67</v>
      </c>
      <c r="C188" s="60">
        <v>2</v>
      </c>
      <c r="D188" s="5">
        <v>3</v>
      </c>
      <c r="E188" s="4" t="s">
        <v>115</v>
      </c>
      <c r="F188" s="60">
        <v>3</v>
      </c>
      <c r="G188" s="5">
        <v>0</v>
      </c>
      <c r="H188" s="4" t="s">
        <v>115</v>
      </c>
      <c r="I188" s="60">
        <v>3</v>
      </c>
      <c r="J188" s="5">
        <v>0</v>
      </c>
      <c r="K188" s="4"/>
      <c r="L188" s="60"/>
      <c r="M188" s="5"/>
    </row>
    <row r="189" spans="1:13" ht="15.75" thickBot="1" x14ac:dyDescent="0.3">
      <c r="A189" t="s">
        <v>34</v>
      </c>
      <c r="B189" s="61" t="s">
        <v>115</v>
      </c>
      <c r="C189" s="37">
        <v>3</v>
      </c>
      <c r="D189" s="38">
        <v>0</v>
      </c>
      <c r="E189" s="61" t="s">
        <v>115</v>
      </c>
      <c r="F189" s="37">
        <v>3</v>
      </c>
      <c r="G189" s="38">
        <v>2</v>
      </c>
      <c r="H189" s="61" t="s">
        <v>67</v>
      </c>
      <c r="I189" s="37">
        <v>0</v>
      </c>
      <c r="J189" s="38">
        <v>3</v>
      </c>
      <c r="K189" s="61"/>
      <c r="L189" s="37"/>
      <c r="M189" s="38"/>
    </row>
    <row r="190" spans="1:13" ht="15.75" thickBot="1" x14ac:dyDescent="0.3"/>
    <row r="191" spans="1:13" x14ac:dyDescent="0.25">
      <c r="A191" t="s">
        <v>66</v>
      </c>
      <c r="B191" s="79" t="s">
        <v>91</v>
      </c>
      <c r="C191" s="80"/>
      <c r="D191" s="81"/>
      <c r="E191" s="79" t="s">
        <v>92</v>
      </c>
      <c r="F191" s="80"/>
      <c r="G191" s="81"/>
      <c r="H191" s="79" t="s">
        <v>99</v>
      </c>
      <c r="I191" s="80"/>
      <c r="J191" s="81"/>
      <c r="K191" s="79" t="s">
        <v>95</v>
      </c>
      <c r="L191" s="80"/>
      <c r="M191" s="81"/>
    </row>
    <row r="192" spans="1:13" x14ac:dyDescent="0.25">
      <c r="B192" s="4" t="s">
        <v>65</v>
      </c>
      <c r="C192" s="60">
        <v>24</v>
      </c>
      <c r="D192" s="5"/>
      <c r="E192" s="4" t="s">
        <v>65</v>
      </c>
      <c r="F192" s="60">
        <v>25</v>
      </c>
      <c r="G192" s="5"/>
      <c r="H192" s="4" t="s">
        <v>65</v>
      </c>
      <c r="I192" s="60">
        <v>26</v>
      </c>
      <c r="J192" s="5"/>
      <c r="K192" s="4" t="s">
        <v>65</v>
      </c>
      <c r="L192" s="60">
        <v>27</v>
      </c>
      <c r="M192" s="5"/>
    </row>
    <row r="193" spans="1:13" x14ac:dyDescent="0.25">
      <c r="A193" t="s">
        <v>0</v>
      </c>
      <c r="B193" s="4" t="s">
        <v>59</v>
      </c>
      <c r="C193" s="60" t="s">
        <v>68</v>
      </c>
      <c r="D193" s="5" t="s">
        <v>69</v>
      </c>
      <c r="E193" s="4" t="s">
        <v>59</v>
      </c>
      <c r="F193" s="60" t="s">
        <v>68</v>
      </c>
      <c r="G193" s="5" t="s">
        <v>69</v>
      </c>
      <c r="H193" s="4" t="s">
        <v>59</v>
      </c>
      <c r="I193" s="60" t="s">
        <v>68</v>
      </c>
      <c r="J193" s="5" t="s">
        <v>69</v>
      </c>
      <c r="K193" s="4" t="s">
        <v>59</v>
      </c>
      <c r="L193" s="60" t="s">
        <v>68</v>
      </c>
      <c r="M193" s="5" t="s">
        <v>69</v>
      </c>
    </row>
    <row r="194" spans="1:13" x14ac:dyDescent="0.25">
      <c r="A194" t="s">
        <v>19</v>
      </c>
      <c r="B194" s="4"/>
      <c r="C194" s="60"/>
      <c r="D194" s="5"/>
      <c r="E194" s="4"/>
      <c r="F194" s="60"/>
      <c r="G194" s="5"/>
      <c r="H194" s="4"/>
      <c r="I194" s="60"/>
      <c r="J194" s="5"/>
      <c r="K194" s="4"/>
      <c r="L194" s="60"/>
      <c r="M194" s="5"/>
    </row>
    <row r="195" spans="1:13" x14ac:dyDescent="0.25">
      <c r="A195" t="s">
        <v>20</v>
      </c>
      <c r="B195" s="4"/>
      <c r="C195" s="60"/>
      <c r="D195" s="5"/>
      <c r="E195" s="4"/>
      <c r="F195" s="60"/>
      <c r="G195" s="5"/>
      <c r="H195" s="4"/>
      <c r="I195" s="60"/>
      <c r="J195" s="5"/>
      <c r="K195" s="4"/>
      <c r="L195" s="60"/>
      <c r="M195" s="5"/>
    </row>
    <row r="196" spans="1:13" x14ac:dyDescent="0.25">
      <c r="A196" t="s">
        <v>21</v>
      </c>
      <c r="B196" s="4"/>
      <c r="C196" s="60"/>
      <c r="D196" s="5"/>
      <c r="E196" s="4"/>
      <c r="F196" s="60"/>
      <c r="G196" s="5"/>
      <c r="H196" s="4"/>
      <c r="I196" s="60"/>
      <c r="J196" s="5"/>
      <c r="K196" s="4"/>
      <c r="L196" s="60"/>
      <c r="M196" s="5"/>
    </row>
    <row r="197" spans="1:13" x14ac:dyDescent="0.25">
      <c r="A197" t="s">
        <v>22</v>
      </c>
      <c r="B197" s="4"/>
      <c r="C197" s="60"/>
      <c r="D197" s="5"/>
      <c r="E197" s="4"/>
      <c r="F197" s="60"/>
      <c r="G197" s="5"/>
      <c r="H197" s="4"/>
      <c r="I197" s="60"/>
      <c r="J197" s="5"/>
      <c r="K197" s="4"/>
      <c r="L197" s="60"/>
      <c r="M197" s="5"/>
    </row>
    <row r="198" spans="1:13" x14ac:dyDescent="0.25">
      <c r="A198" t="s">
        <v>23</v>
      </c>
      <c r="B198" s="4"/>
      <c r="C198" s="60"/>
      <c r="D198" s="5"/>
      <c r="E198" s="4"/>
      <c r="F198" s="60"/>
      <c r="G198" s="5"/>
      <c r="H198" s="4"/>
      <c r="I198" s="60"/>
      <c r="J198" s="5"/>
      <c r="K198" s="4"/>
      <c r="L198" s="60"/>
      <c r="M198" s="5"/>
    </row>
    <row r="199" spans="1:13" x14ac:dyDescent="0.25">
      <c r="A199" t="s">
        <v>24</v>
      </c>
      <c r="B199" s="4"/>
      <c r="C199" s="60"/>
      <c r="D199" s="5"/>
      <c r="E199" s="4"/>
      <c r="F199" s="60"/>
      <c r="G199" s="5"/>
      <c r="H199" s="4"/>
      <c r="I199" s="60"/>
      <c r="J199" s="5"/>
      <c r="K199" s="4"/>
      <c r="L199" s="60"/>
      <c r="M199" s="5"/>
    </row>
    <row r="200" spans="1:13" x14ac:dyDescent="0.25">
      <c r="A200" t="s">
        <v>25</v>
      </c>
      <c r="B200" s="4"/>
      <c r="C200" s="60"/>
      <c r="D200" s="5"/>
      <c r="E200" s="4"/>
      <c r="F200" s="60"/>
      <c r="G200" s="5"/>
      <c r="H200" s="4"/>
      <c r="I200" s="60"/>
      <c r="J200" s="5"/>
      <c r="K200" s="4"/>
      <c r="L200" s="60"/>
      <c r="M200" s="5"/>
    </row>
    <row r="201" spans="1:13" x14ac:dyDescent="0.25">
      <c r="A201" t="s">
        <v>26</v>
      </c>
      <c r="B201" s="4"/>
      <c r="C201" s="60"/>
      <c r="D201" s="5"/>
      <c r="E201" s="4"/>
      <c r="F201" s="60"/>
      <c r="G201" s="5"/>
      <c r="H201" s="4"/>
      <c r="I201" s="60"/>
      <c r="J201" s="5"/>
      <c r="K201" s="4"/>
      <c r="L201" s="60"/>
      <c r="M201" s="5"/>
    </row>
    <row r="202" spans="1:13" x14ac:dyDescent="0.25">
      <c r="A202" t="s">
        <v>27</v>
      </c>
      <c r="B202" s="4"/>
      <c r="C202" s="60"/>
      <c r="D202" s="5"/>
      <c r="E202" s="4"/>
      <c r="F202" s="60"/>
      <c r="G202" s="5"/>
      <c r="H202" s="4"/>
      <c r="I202" s="60"/>
      <c r="J202" s="5"/>
      <c r="K202" s="4"/>
      <c r="L202" s="60"/>
      <c r="M202" s="5"/>
    </row>
    <row r="203" spans="1:13" x14ac:dyDescent="0.25">
      <c r="A203" t="s">
        <v>28</v>
      </c>
      <c r="B203" s="4"/>
      <c r="C203" s="60"/>
      <c r="D203" s="5"/>
      <c r="E203" s="4"/>
      <c r="F203" s="60"/>
      <c r="G203" s="5"/>
      <c r="H203" s="4"/>
      <c r="I203" s="60"/>
      <c r="J203" s="5"/>
      <c r="K203" s="4"/>
      <c r="L203" s="60"/>
      <c r="M203" s="5"/>
    </row>
    <row r="204" spans="1:13" x14ac:dyDescent="0.25">
      <c r="A204" t="s">
        <v>29</v>
      </c>
      <c r="B204" s="4"/>
      <c r="C204" s="60"/>
      <c r="D204" s="5"/>
      <c r="E204" s="4"/>
      <c r="F204" s="60"/>
      <c r="G204" s="5"/>
      <c r="H204" s="4"/>
      <c r="I204" s="60"/>
      <c r="J204" s="5"/>
      <c r="K204" s="4"/>
      <c r="L204" s="60"/>
      <c r="M204" s="5"/>
    </row>
    <row r="205" spans="1:13" x14ac:dyDescent="0.25">
      <c r="A205" t="s">
        <v>30</v>
      </c>
      <c r="B205" s="4"/>
      <c r="C205" s="60"/>
      <c r="D205" s="5"/>
      <c r="E205" s="4"/>
      <c r="F205" s="60"/>
      <c r="G205" s="5"/>
      <c r="H205" s="4"/>
      <c r="I205" s="60"/>
      <c r="J205" s="5"/>
      <c r="K205" s="4"/>
      <c r="L205" s="60"/>
      <c r="M205" s="5"/>
    </row>
    <row r="206" spans="1:13" x14ac:dyDescent="0.25">
      <c r="A206" t="s">
        <v>31</v>
      </c>
      <c r="B206" s="4"/>
      <c r="C206" s="60"/>
      <c r="D206" s="5"/>
      <c r="E206" s="4"/>
      <c r="F206" s="60"/>
      <c r="G206" s="5"/>
      <c r="H206" s="4"/>
      <c r="I206" s="60"/>
      <c r="J206" s="5"/>
      <c r="K206" s="4"/>
      <c r="L206" s="60"/>
      <c r="M206" s="5"/>
    </row>
    <row r="207" spans="1:13" x14ac:dyDescent="0.25">
      <c r="A207" t="s">
        <v>32</v>
      </c>
      <c r="B207" s="4"/>
      <c r="C207" s="60"/>
      <c r="D207" s="5"/>
      <c r="E207" s="4"/>
      <c r="F207" s="60"/>
      <c r="G207" s="5"/>
      <c r="H207" s="4"/>
      <c r="I207" s="60"/>
      <c r="J207" s="5"/>
      <c r="K207" s="4"/>
      <c r="L207" s="60"/>
      <c r="M207" s="5"/>
    </row>
    <row r="208" spans="1:13" x14ac:dyDescent="0.25">
      <c r="A208" t="s">
        <v>33</v>
      </c>
      <c r="B208" s="4"/>
      <c r="C208" s="60"/>
      <c r="D208" s="5"/>
      <c r="E208" s="4"/>
      <c r="F208" s="60"/>
      <c r="G208" s="5"/>
      <c r="H208" s="4"/>
      <c r="I208" s="60"/>
      <c r="J208" s="5"/>
      <c r="K208" s="4"/>
      <c r="L208" s="60"/>
      <c r="M208" s="5"/>
    </row>
    <row r="209" spans="1:13" ht="15.75" thickBot="1" x14ac:dyDescent="0.3">
      <c r="A209" t="s">
        <v>34</v>
      </c>
      <c r="B209" s="61"/>
      <c r="C209" s="37"/>
      <c r="D209" s="38"/>
      <c r="E209" s="61"/>
      <c r="F209" s="37"/>
      <c r="G209" s="38"/>
      <c r="H209" s="61"/>
      <c r="I209" s="37"/>
      <c r="J209" s="38"/>
      <c r="K209" s="61"/>
      <c r="L209" s="37"/>
      <c r="M209" s="38"/>
    </row>
    <row r="210" spans="1:13" ht="15.75" thickBot="1" x14ac:dyDescent="0.3"/>
    <row r="211" spans="1:13" x14ac:dyDescent="0.25">
      <c r="A211" t="s">
        <v>66</v>
      </c>
      <c r="B211" s="79" t="s">
        <v>96</v>
      </c>
      <c r="C211" s="80"/>
      <c r="D211" s="81"/>
      <c r="E211" s="79" t="s">
        <v>97</v>
      </c>
      <c r="F211" s="80"/>
      <c r="G211" s="81"/>
      <c r="H211" s="79" t="s">
        <v>98</v>
      </c>
      <c r="I211" s="80"/>
      <c r="J211" s="81"/>
      <c r="K211" s="79" t="s">
        <v>100</v>
      </c>
      <c r="L211" s="80"/>
      <c r="M211" s="81"/>
    </row>
    <row r="212" spans="1:13" x14ac:dyDescent="0.25">
      <c r="B212" s="4" t="s">
        <v>65</v>
      </c>
      <c r="C212" s="60">
        <v>28</v>
      </c>
      <c r="D212" s="5"/>
      <c r="E212" s="4" t="s">
        <v>65</v>
      </c>
      <c r="F212" s="60">
        <v>29</v>
      </c>
      <c r="G212" s="5"/>
      <c r="H212" s="4" t="s">
        <v>65</v>
      </c>
      <c r="I212" s="60">
        <v>30</v>
      </c>
      <c r="J212" s="5"/>
      <c r="K212" s="4" t="s">
        <v>65</v>
      </c>
      <c r="L212" s="60">
        <v>31</v>
      </c>
      <c r="M212" s="5"/>
    </row>
    <row r="213" spans="1:13" x14ac:dyDescent="0.25">
      <c r="A213" t="s">
        <v>0</v>
      </c>
      <c r="B213" s="4" t="s">
        <v>59</v>
      </c>
      <c r="C213" s="60" t="s">
        <v>68</v>
      </c>
      <c r="D213" s="5" t="s">
        <v>69</v>
      </c>
      <c r="E213" s="4" t="s">
        <v>59</v>
      </c>
      <c r="F213" s="60" t="s">
        <v>68</v>
      </c>
      <c r="G213" s="5" t="s">
        <v>69</v>
      </c>
      <c r="H213" s="4" t="s">
        <v>59</v>
      </c>
      <c r="I213" s="60" t="s">
        <v>68</v>
      </c>
      <c r="J213" s="5" t="s">
        <v>69</v>
      </c>
      <c r="K213" s="4" t="s">
        <v>59</v>
      </c>
      <c r="L213" s="60" t="s">
        <v>68</v>
      </c>
      <c r="M213" s="5" t="s">
        <v>69</v>
      </c>
    </row>
    <row r="214" spans="1:13" x14ac:dyDescent="0.25">
      <c r="A214" t="s">
        <v>19</v>
      </c>
      <c r="B214" s="4"/>
      <c r="C214" s="60"/>
      <c r="D214" s="5"/>
      <c r="E214" s="4"/>
      <c r="F214" s="60"/>
      <c r="G214" s="5"/>
      <c r="H214" s="4"/>
      <c r="I214" s="60"/>
      <c r="J214" s="5"/>
      <c r="K214" s="4"/>
      <c r="L214" s="60"/>
      <c r="M214" s="5"/>
    </row>
    <row r="215" spans="1:13" x14ac:dyDescent="0.25">
      <c r="A215" t="s">
        <v>20</v>
      </c>
      <c r="B215" s="4"/>
      <c r="C215" s="60"/>
      <c r="D215" s="5"/>
      <c r="E215" s="4"/>
      <c r="F215" s="60"/>
      <c r="G215" s="5"/>
      <c r="H215" s="4"/>
      <c r="I215" s="60"/>
      <c r="J215" s="5"/>
      <c r="K215" s="4"/>
      <c r="L215" s="60"/>
      <c r="M215" s="5"/>
    </row>
    <row r="216" spans="1:13" x14ac:dyDescent="0.25">
      <c r="A216" t="s">
        <v>21</v>
      </c>
      <c r="B216" s="4"/>
      <c r="C216" s="60"/>
      <c r="D216" s="5"/>
      <c r="E216" s="4"/>
      <c r="F216" s="60"/>
      <c r="G216" s="5"/>
      <c r="H216" s="4"/>
      <c r="I216" s="60"/>
      <c r="J216" s="5"/>
      <c r="K216" s="4"/>
      <c r="L216" s="60"/>
      <c r="M216" s="5"/>
    </row>
    <row r="217" spans="1:13" x14ac:dyDescent="0.25">
      <c r="A217" t="s">
        <v>22</v>
      </c>
      <c r="B217" s="4"/>
      <c r="C217" s="60"/>
      <c r="D217" s="5"/>
      <c r="E217" s="4"/>
      <c r="F217" s="60"/>
      <c r="G217" s="5"/>
      <c r="H217" s="4"/>
      <c r="I217" s="60"/>
      <c r="J217" s="5"/>
      <c r="K217" s="4"/>
      <c r="L217" s="60"/>
      <c r="M217" s="5"/>
    </row>
    <row r="218" spans="1:13" x14ac:dyDescent="0.25">
      <c r="A218" t="s">
        <v>23</v>
      </c>
      <c r="B218" s="4"/>
      <c r="C218" s="60"/>
      <c r="D218" s="5"/>
      <c r="E218" s="4"/>
      <c r="F218" s="60"/>
      <c r="G218" s="5"/>
      <c r="H218" s="4"/>
      <c r="I218" s="60"/>
      <c r="J218" s="5"/>
      <c r="K218" s="4"/>
      <c r="L218" s="60"/>
      <c r="M218" s="5"/>
    </row>
    <row r="219" spans="1:13" x14ac:dyDescent="0.25">
      <c r="A219" t="s">
        <v>24</v>
      </c>
      <c r="B219" s="4"/>
      <c r="C219" s="60"/>
      <c r="D219" s="5"/>
      <c r="E219" s="4"/>
      <c r="F219" s="60"/>
      <c r="G219" s="5"/>
      <c r="H219" s="4"/>
      <c r="I219" s="60"/>
      <c r="J219" s="5"/>
      <c r="K219" s="4"/>
      <c r="L219" s="60"/>
      <c r="M219" s="5"/>
    </row>
    <row r="220" spans="1:13" x14ac:dyDescent="0.25">
      <c r="A220" t="s">
        <v>25</v>
      </c>
      <c r="B220" s="4"/>
      <c r="C220" s="60"/>
      <c r="D220" s="5"/>
      <c r="E220" s="4"/>
      <c r="F220" s="60"/>
      <c r="G220" s="5"/>
      <c r="H220" s="4"/>
      <c r="I220" s="60"/>
      <c r="J220" s="5"/>
      <c r="K220" s="4"/>
      <c r="L220" s="60"/>
      <c r="M220" s="5"/>
    </row>
    <row r="221" spans="1:13" x14ac:dyDescent="0.25">
      <c r="A221" t="s">
        <v>26</v>
      </c>
      <c r="B221" s="4"/>
      <c r="C221" s="60"/>
      <c r="D221" s="5"/>
      <c r="E221" s="4"/>
      <c r="F221" s="60"/>
      <c r="G221" s="5"/>
      <c r="H221" s="4"/>
      <c r="I221" s="60"/>
      <c r="J221" s="5"/>
      <c r="K221" s="4"/>
      <c r="L221" s="60"/>
      <c r="M221" s="5"/>
    </row>
    <row r="222" spans="1:13" x14ac:dyDescent="0.25">
      <c r="A222" t="s">
        <v>27</v>
      </c>
      <c r="B222" s="4"/>
      <c r="C222" s="60"/>
      <c r="D222" s="5"/>
      <c r="E222" s="4"/>
      <c r="F222" s="60"/>
      <c r="G222" s="5"/>
      <c r="H222" s="4"/>
      <c r="I222" s="60"/>
      <c r="J222" s="5"/>
      <c r="K222" s="4"/>
      <c r="L222" s="60"/>
      <c r="M222" s="5"/>
    </row>
    <row r="223" spans="1:13" x14ac:dyDescent="0.25">
      <c r="A223" t="s">
        <v>28</v>
      </c>
      <c r="B223" s="4"/>
      <c r="C223" s="60"/>
      <c r="D223" s="5"/>
      <c r="E223" s="4"/>
      <c r="F223" s="60"/>
      <c r="G223" s="5"/>
      <c r="H223" s="4"/>
      <c r="I223" s="60"/>
      <c r="J223" s="5"/>
      <c r="K223" s="4"/>
      <c r="L223" s="60"/>
      <c r="M223" s="5"/>
    </row>
    <row r="224" spans="1:13" x14ac:dyDescent="0.25">
      <c r="A224" t="s">
        <v>29</v>
      </c>
      <c r="B224" s="4"/>
      <c r="C224" s="60"/>
      <c r="D224" s="5"/>
      <c r="E224" s="4"/>
      <c r="F224" s="60"/>
      <c r="G224" s="5"/>
      <c r="H224" s="4"/>
      <c r="I224" s="60"/>
      <c r="J224" s="5"/>
      <c r="K224" s="4"/>
      <c r="L224" s="60"/>
      <c r="M224" s="5"/>
    </row>
    <row r="225" spans="1:13" x14ac:dyDescent="0.25">
      <c r="A225" t="s">
        <v>30</v>
      </c>
      <c r="B225" s="4"/>
      <c r="C225" s="60"/>
      <c r="D225" s="5"/>
      <c r="E225" s="4"/>
      <c r="F225" s="60"/>
      <c r="G225" s="5"/>
      <c r="H225" s="4"/>
      <c r="I225" s="60"/>
      <c r="J225" s="5"/>
      <c r="K225" s="4"/>
      <c r="L225" s="60"/>
      <c r="M225" s="5"/>
    </row>
    <row r="226" spans="1:13" x14ac:dyDescent="0.25">
      <c r="A226" t="s">
        <v>31</v>
      </c>
      <c r="B226" s="4"/>
      <c r="C226" s="60"/>
      <c r="D226" s="5"/>
      <c r="E226" s="4"/>
      <c r="F226" s="60"/>
      <c r="G226" s="5"/>
      <c r="H226" s="4"/>
      <c r="I226" s="60"/>
      <c r="J226" s="5"/>
      <c r="K226" s="4"/>
      <c r="L226" s="60"/>
      <c r="M226" s="5"/>
    </row>
    <row r="227" spans="1:13" x14ac:dyDescent="0.25">
      <c r="A227" t="s">
        <v>32</v>
      </c>
      <c r="B227" s="4"/>
      <c r="C227" s="60"/>
      <c r="D227" s="5"/>
      <c r="E227" s="4"/>
      <c r="F227" s="60"/>
      <c r="G227" s="5"/>
      <c r="H227" s="4"/>
      <c r="I227" s="60"/>
      <c r="J227" s="5"/>
      <c r="K227" s="4"/>
      <c r="L227" s="60"/>
      <c r="M227" s="5"/>
    </row>
    <row r="228" spans="1:13" x14ac:dyDescent="0.25">
      <c r="A228" t="s">
        <v>33</v>
      </c>
      <c r="B228" s="4"/>
      <c r="C228" s="60"/>
      <c r="D228" s="5"/>
      <c r="E228" s="4"/>
      <c r="F228" s="60"/>
      <c r="G228" s="5"/>
      <c r="H228" s="4"/>
      <c r="I228" s="60"/>
      <c r="J228" s="5"/>
      <c r="K228" s="4"/>
      <c r="L228" s="60"/>
      <c r="M228" s="5"/>
    </row>
    <row r="229" spans="1:13" ht="15.75" thickBot="1" x14ac:dyDescent="0.3">
      <c r="A229" t="s">
        <v>34</v>
      </c>
      <c r="B229" s="61"/>
      <c r="C229" s="37"/>
      <c r="D229" s="38"/>
      <c r="E229" s="61"/>
      <c r="F229" s="37"/>
      <c r="G229" s="38"/>
      <c r="H229" s="61"/>
      <c r="I229" s="37"/>
      <c r="J229" s="38"/>
      <c r="K229" s="61"/>
      <c r="L229" s="37"/>
      <c r="M229" s="38"/>
    </row>
    <row r="230" spans="1:13" ht="15.75" thickBot="1" x14ac:dyDescent="0.3"/>
    <row r="231" spans="1:13" x14ac:dyDescent="0.25">
      <c r="A231" t="s">
        <v>66</v>
      </c>
      <c r="B231" s="79" t="s">
        <v>101</v>
      </c>
      <c r="C231" s="80"/>
      <c r="D231" s="81"/>
      <c r="E231" s="79" t="s">
        <v>102</v>
      </c>
      <c r="F231" s="80"/>
      <c r="G231" s="81"/>
      <c r="H231" s="79" t="s">
        <v>103</v>
      </c>
      <c r="I231" s="80"/>
      <c r="J231" s="81"/>
      <c r="K231" s="79" t="s">
        <v>104</v>
      </c>
      <c r="L231" s="80"/>
      <c r="M231" s="81"/>
    </row>
    <row r="232" spans="1:13" x14ac:dyDescent="0.25">
      <c r="B232" s="4" t="s">
        <v>65</v>
      </c>
      <c r="C232" s="60">
        <v>32</v>
      </c>
      <c r="D232" s="5"/>
      <c r="E232" s="4" t="s">
        <v>65</v>
      </c>
      <c r="F232" s="60">
        <v>33</v>
      </c>
      <c r="G232" s="5"/>
      <c r="H232" s="4" t="s">
        <v>65</v>
      </c>
      <c r="I232" s="60">
        <v>34</v>
      </c>
      <c r="J232" s="5"/>
      <c r="K232" s="4" t="s">
        <v>65</v>
      </c>
      <c r="L232" s="60">
        <v>35</v>
      </c>
      <c r="M232" s="5"/>
    </row>
    <row r="233" spans="1:13" x14ac:dyDescent="0.25">
      <c r="A233" t="s">
        <v>0</v>
      </c>
      <c r="B233" s="4" t="s">
        <v>59</v>
      </c>
      <c r="C233" s="60" t="s">
        <v>68</v>
      </c>
      <c r="D233" s="5" t="s">
        <v>69</v>
      </c>
      <c r="E233" s="4" t="s">
        <v>59</v>
      </c>
      <c r="F233" s="60" t="s">
        <v>68</v>
      </c>
      <c r="G233" s="5" t="s">
        <v>69</v>
      </c>
      <c r="H233" s="4" t="s">
        <v>59</v>
      </c>
      <c r="I233" s="60" t="s">
        <v>68</v>
      </c>
      <c r="J233" s="5" t="s">
        <v>69</v>
      </c>
      <c r="K233" s="4" t="s">
        <v>59</v>
      </c>
      <c r="L233" s="60" t="s">
        <v>68</v>
      </c>
      <c r="M233" s="5" t="s">
        <v>69</v>
      </c>
    </row>
    <row r="234" spans="1:13" x14ac:dyDescent="0.25">
      <c r="A234" t="s">
        <v>19</v>
      </c>
      <c r="B234" s="4"/>
      <c r="C234" s="60"/>
      <c r="D234" s="5"/>
      <c r="E234" s="4"/>
      <c r="F234" s="60"/>
      <c r="G234" s="5"/>
      <c r="H234" s="4"/>
      <c r="I234" s="60"/>
      <c r="J234" s="5"/>
      <c r="K234" s="4"/>
      <c r="L234" s="60"/>
      <c r="M234" s="5"/>
    </row>
    <row r="235" spans="1:13" x14ac:dyDescent="0.25">
      <c r="A235" t="s">
        <v>20</v>
      </c>
      <c r="B235" s="4"/>
      <c r="C235" s="60"/>
      <c r="D235" s="5"/>
      <c r="E235" s="4"/>
      <c r="F235" s="60"/>
      <c r="G235" s="5"/>
      <c r="H235" s="4"/>
      <c r="I235" s="60"/>
      <c r="J235" s="5"/>
      <c r="K235" s="4"/>
      <c r="L235" s="60"/>
      <c r="M235" s="5"/>
    </row>
    <row r="236" spans="1:13" x14ac:dyDescent="0.25">
      <c r="A236" t="s">
        <v>21</v>
      </c>
      <c r="B236" s="4"/>
      <c r="C236" s="60"/>
      <c r="D236" s="5"/>
      <c r="E236" s="4"/>
      <c r="F236" s="60"/>
      <c r="G236" s="5"/>
      <c r="H236" s="4"/>
      <c r="I236" s="60"/>
      <c r="J236" s="5"/>
      <c r="K236" s="4"/>
      <c r="L236" s="60"/>
      <c r="M236" s="5"/>
    </row>
    <row r="237" spans="1:13" x14ac:dyDescent="0.25">
      <c r="A237" t="s">
        <v>22</v>
      </c>
      <c r="B237" s="4"/>
      <c r="C237" s="60"/>
      <c r="D237" s="5"/>
      <c r="E237" s="4"/>
      <c r="F237" s="60"/>
      <c r="G237" s="5"/>
      <c r="H237" s="4"/>
      <c r="I237" s="60"/>
      <c r="J237" s="5"/>
      <c r="K237" s="4"/>
      <c r="L237" s="60"/>
      <c r="M237" s="5"/>
    </row>
    <row r="238" spans="1:13" x14ac:dyDescent="0.25">
      <c r="A238" t="s">
        <v>23</v>
      </c>
      <c r="B238" s="4"/>
      <c r="C238" s="60"/>
      <c r="D238" s="5"/>
      <c r="E238" s="4"/>
      <c r="F238" s="60"/>
      <c r="G238" s="5"/>
      <c r="H238" s="4"/>
      <c r="I238" s="60"/>
      <c r="J238" s="5"/>
      <c r="K238" s="4"/>
      <c r="L238" s="60"/>
      <c r="M238" s="5"/>
    </row>
    <row r="239" spans="1:13" x14ac:dyDescent="0.25">
      <c r="A239" t="s">
        <v>24</v>
      </c>
      <c r="B239" s="4"/>
      <c r="C239" s="60"/>
      <c r="D239" s="5"/>
      <c r="E239" s="4"/>
      <c r="F239" s="60"/>
      <c r="G239" s="5"/>
      <c r="H239" s="4"/>
      <c r="I239" s="60"/>
      <c r="J239" s="5"/>
      <c r="K239" s="4"/>
      <c r="L239" s="60"/>
      <c r="M239" s="5"/>
    </row>
    <row r="240" spans="1:13" x14ac:dyDescent="0.25">
      <c r="A240" t="s">
        <v>25</v>
      </c>
      <c r="B240" s="4"/>
      <c r="C240" s="60"/>
      <c r="D240" s="5"/>
      <c r="E240" s="4"/>
      <c r="F240" s="60"/>
      <c r="G240" s="5"/>
      <c r="H240" s="4"/>
      <c r="I240" s="60"/>
      <c r="J240" s="5"/>
      <c r="K240" s="4"/>
      <c r="L240" s="60"/>
      <c r="M240" s="5"/>
    </row>
    <row r="241" spans="1:16" x14ac:dyDescent="0.25">
      <c r="A241" t="s">
        <v>26</v>
      </c>
      <c r="B241" s="4"/>
      <c r="C241" s="60"/>
      <c r="D241" s="5"/>
      <c r="E241" s="4"/>
      <c r="F241" s="60"/>
      <c r="G241" s="5"/>
      <c r="H241" s="4"/>
      <c r="I241" s="60"/>
      <c r="J241" s="5"/>
      <c r="K241" s="4"/>
      <c r="L241" s="60"/>
      <c r="M241" s="5"/>
    </row>
    <row r="242" spans="1:16" x14ac:dyDescent="0.25">
      <c r="A242" t="s">
        <v>27</v>
      </c>
      <c r="B242" s="4"/>
      <c r="C242" s="60"/>
      <c r="D242" s="5"/>
      <c r="E242" s="4"/>
      <c r="F242" s="60"/>
      <c r="G242" s="5"/>
      <c r="H242" s="4"/>
      <c r="I242" s="60"/>
      <c r="J242" s="5"/>
      <c r="K242" s="4"/>
      <c r="L242" s="60"/>
      <c r="M242" s="5"/>
    </row>
    <row r="243" spans="1:16" x14ac:dyDescent="0.25">
      <c r="A243" t="s">
        <v>28</v>
      </c>
      <c r="B243" s="4"/>
      <c r="C243" s="60"/>
      <c r="D243" s="5"/>
      <c r="E243" s="4"/>
      <c r="F243" s="60"/>
      <c r="G243" s="5"/>
      <c r="H243" s="4"/>
      <c r="I243" s="60"/>
      <c r="J243" s="5"/>
      <c r="K243" s="4"/>
      <c r="L243" s="60"/>
      <c r="M243" s="5"/>
    </row>
    <row r="244" spans="1:16" x14ac:dyDescent="0.25">
      <c r="A244" t="s">
        <v>29</v>
      </c>
      <c r="B244" s="4"/>
      <c r="C244" s="60"/>
      <c r="D244" s="5"/>
      <c r="E244" s="4"/>
      <c r="F244" s="60"/>
      <c r="G244" s="5"/>
      <c r="H244" s="4"/>
      <c r="I244" s="60"/>
      <c r="J244" s="5"/>
      <c r="K244" s="4"/>
      <c r="L244" s="60"/>
      <c r="M244" s="5"/>
    </row>
    <row r="245" spans="1:16" x14ac:dyDescent="0.25">
      <c r="A245" t="s">
        <v>30</v>
      </c>
      <c r="B245" s="4"/>
      <c r="C245" s="60"/>
      <c r="D245" s="5"/>
      <c r="E245" s="4"/>
      <c r="F245" s="60"/>
      <c r="G245" s="5"/>
      <c r="H245" s="4"/>
      <c r="I245" s="60"/>
      <c r="J245" s="5"/>
      <c r="K245" s="4"/>
      <c r="L245" s="60"/>
      <c r="M245" s="5"/>
    </row>
    <row r="246" spans="1:16" x14ac:dyDescent="0.25">
      <c r="A246" t="s">
        <v>31</v>
      </c>
      <c r="B246" s="4"/>
      <c r="C246" s="60"/>
      <c r="D246" s="5"/>
      <c r="E246" s="4"/>
      <c r="F246" s="60"/>
      <c r="G246" s="5"/>
      <c r="H246" s="4"/>
      <c r="I246" s="60"/>
      <c r="J246" s="5"/>
      <c r="K246" s="4"/>
      <c r="L246" s="60"/>
      <c r="M246" s="5"/>
    </row>
    <row r="247" spans="1:16" x14ac:dyDescent="0.25">
      <c r="A247" t="s">
        <v>32</v>
      </c>
      <c r="B247" s="4"/>
      <c r="C247" s="60"/>
      <c r="D247" s="5"/>
      <c r="E247" s="4"/>
      <c r="F247" s="60"/>
      <c r="G247" s="5"/>
      <c r="H247" s="4"/>
      <c r="I247" s="60"/>
      <c r="J247" s="5"/>
      <c r="K247" s="4"/>
      <c r="L247" s="60"/>
      <c r="M247" s="5"/>
    </row>
    <row r="248" spans="1:16" x14ac:dyDescent="0.25">
      <c r="A248" t="s">
        <v>33</v>
      </c>
      <c r="B248" s="4"/>
      <c r="C248" s="60"/>
      <c r="D248" s="5"/>
      <c r="E248" s="4"/>
      <c r="F248" s="60"/>
      <c r="G248" s="5"/>
      <c r="H248" s="4"/>
      <c r="I248" s="60"/>
      <c r="J248" s="5"/>
      <c r="K248" s="4"/>
      <c r="L248" s="60"/>
      <c r="M248" s="5"/>
    </row>
    <row r="249" spans="1:16" ht="15.75" thickBot="1" x14ac:dyDescent="0.3">
      <c r="A249" t="s">
        <v>34</v>
      </c>
      <c r="B249" s="61"/>
      <c r="C249" s="37"/>
      <c r="D249" s="38"/>
      <c r="E249" s="61"/>
      <c r="F249" s="37"/>
      <c r="G249" s="38"/>
      <c r="H249" s="61"/>
      <c r="I249" s="37"/>
      <c r="J249" s="38"/>
      <c r="K249" s="61"/>
      <c r="L249" s="37"/>
      <c r="M249" s="38"/>
    </row>
    <row r="250" spans="1:16" ht="15.75" thickBot="1" x14ac:dyDescent="0.3"/>
    <row r="251" spans="1:16" x14ac:dyDescent="0.25">
      <c r="A251" t="s">
        <v>66</v>
      </c>
      <c r="B251" s="79" t="s">
        <v>105</v>
      </c>
      <c r="C251" s="80"/>
      <c r="D251" s="81"/>
      <c r="E251" s="79" t="s">
        <v>106</v>
      </c>
      <c r="F251" s="80"/>
      <c r="G251" s="81"/>
      <c r="H251" s="79" t="s">
        <v>107</v>
      </c>
      <c r="I251" s="80"/>
      <c r="J251" s="81"/>
      <c r="K251" s="79" t="s">
        <v>108</v>
      </c>
      <c r="L251" s="80"/>
      <c r="M251" s="81"/>
      <c r="N251" s="79" t="s">
        <v>109</v>
      </c>
      <c r="O251" s="80"/>
      <c r="P251" s="81"/>
    </row>
    <row r="252" spans="1:16" x14ac:dyDescent="0.25">
      <c r="B252" s="4" t="s">
        <v>65</v>
      </c>
      <c r="C252" s="60">
        <v>36</v>
      </c>
      <c r="D252" s="5"/>
      <c r="E252" s="4" t="s">
        <v>65</v>
      </c>
      <c r="F252" s="60">
        <v>37</v>
      </c>
      <c r="G252" s="5"/>
      <c r="H252" s="4" t="s">
        <v>65</v>
      </c>
      <c r="I252" s="60">
        <v>38</v>
      </c>
      <c r="J252" s="5"/>
      <c r="K252" s="4" t="s">
        <v>65</v>
      </c>
      <c r="L252" s="60">
        <v>39</v>
      </c>
      <c r="M252" s="5"/>
      <c r="N252" s="4" t="s">
        <v>65</v>
      </c>
      <c r="O252" s="60">
        <v>40</v>
      </c>
      <c r="P252" s="5"/>
    </row>
    <row r="253" spans="1:16" x14ac:dyDescent="0.25">
      <c r="A253" t="s">
        <v>0</v>
      </c>
      <c r="B253" s="4" t="s">
        <v>59</v>
      </c>
      <c r="C253" s="60" t="s">
        <v>68</v>
      </c>
      <c r="D253" s="5" t="s">
        <v>69</v>
      </c>
      <c r="E253" s="4" t="s">
        <v>59</v>
      </c>
      <c r="F253" s="60" t="s">
        <v>68</v>
      </c>
      <c r="G253" s="5" t="s">
        <v>69</v>
      </c>
      <c r="H253" s="4" t="s">
        <v>59</v>
      </c>
      <c r="I253" s="60" t="s">
        <v>68</v>
      </c>
      <c r="J253" s="5" t="s">
        <v>69</v>
      </c>
      <c r="K253" s="4" t="s">
        <v>59</v>
      </c>
      <c r="L253" s="60" t="s">
        <v>68</v>
      </c>
      <c r="M253" s="5" t="s">
        <v>69</v>
      </c>
      <c r="N253" s="4" t="s">
        <v>59</v>
      </c>
      <c r="O253" s="60" t="s">
        <v>68</v>
      </c>
      <c r="P253" s="5" t="s">
        <v>69</v>
      </c>
    </row>
    <row r="254" spans="1:16" x14ac:dyDescent="0.25">
      <c r="A254" t="s">
        <v>19</v>
      </c>
      <c r="B254" s="4"/>
      <c r="C254" s="60"/>
      <c r="D254" s="5"/>
      <c r="E254" s="4"/>
      <c r="F254" s="60"/>
      <c r="G254" s="5"/>
      <c r="H254" s="4"/>
      <c r="I254" s="60"/>
      <c r="J254" s="5"/>
      <c r="K254" s="4"/>
      <c r="L254" s="60"/>
      <c r="M254" s="5"/>
      <c r="N254" s="4"/>
      <c r="O254" s="60"/>
      <c r="P254" s="5"/>
    </row>
    <row r="255" spans="1:16" x14ac:dyDescent="0.25">
      <c r="A255" t="s">
        <v>20</v>
      </c>
      <c r="B255" s="4"/>
      <c r="C255" s="60"/>
      <c r="D255" s="5"/>
      <c r="E255" s="4"/>
      <c r="F255" s="60"/>
      <c r="G255" s="5"/>
      <c r="H255" s="4"/>
      <c r="I255" s="60"/>
      <c r="J255" s="5"/>
      <c r="K255" s="4"/>
      <c r="L255" s="60"/>
      <c r="M255" s="5"/>
      <c r="N255" s="4"/>
      <c r="O255" s="60"/>
      <c r="P255" s="5"/>
    </row>
    <row r="256" spans="1:16" x14ac:dyDescent="0.25">
      <c r="A256" t="s">
        <v>21</v>
      </c>
      <c r="B256" s="4"/>
      <c r="C256" s="60"/>
      <c r="D256" s="5"/>
      <c r="E256" s="4"/>
      <c r="F256" s="60"/>
      <c r="G256" s="5"/>
      <c r="H256" s="4"/>
      <c r="I256" s="60"/>
      <c r="J256" s="5"/>
      <c r="K256" s="4"/>
      <c r="L256" s="60"/>
      <c r="M256" s="5"/>
      <c r="N256" s="4"/>
      <c r="O256" s="60"/>
      <c r="P256" s="5"/>
    </row>
    <row r="257" spans="1:16" x14ac:dyDescent="0.25">
      <c r="A257" t="s">
        <v>22</v>
      </c>
      <c r="B257" s="4"/>
      <c r="C257" s="60"/>
      <c r="D257" s="5"/>
      <c r="E257" s="4"/>
      <c r="F257" s="60"/>
      <c r="G257" s="5"/>
      <c r="H257" s="4"/>
      <c r="I257" s="60"/>
      <c r="J257" s="5"/>
      <c r="K257" s="4"/>
      <c r="L257" s="60"/>
      <c r="M257" s="5"/>
      <c r="N257" s="4"/>
      <c r="O257" s="60"/>
      <c r="P257" s="5"/>
    </row>
    <row r="258" spans="1:16" x14ac:dyDescent="0.25">
      <c r="A258" t="s">
        <v>23</v>
      </c>
      <c r="B258" s="4"/>
      <c r="C258" s="60"/>
      <c r="D258" s="5"/>
      <c r="E258" s="4"/>
      <c r="F258" s="60"/>
      <c r="G258" s="5"/>
      <c r="H258" s="4"/>
      <c r="I258" s="60"/>
      <c r="J258" s="5"/>
      <c r="K258" s="4"/>
      <c r="L258" s="60"/>
      <c r="M258" s="5"/>
      <c r="N258" s="4"/>
      <c r="O258" s="60"/>
      <c r="P258" s="5"/>
    </row>
    <row r="259" spans="1:16" x14ac:dyDescent="0.25">
      <c r="A259" t="s">
        <v>24</v>
      </c>
      <c r="B259" s="4"/>
      <c r="C259" s="60"/>
      <c r="D259" s="5"/>
      <c r="E259" s="4"/>
      <c r="F259" s="60"/>
      <c r="G259" s="5"/>
      <c r="H259" s="4"/>
      <c r="I259" s="60"/>
      <c r="J259" s="5"/>
      <c r="K259" s="4"/>
      <c r="L259" s="60"/>
      <c r="M259" s="5"/>
      <c r="N259" s="4"/>
      <c r="O259" s="60"/>
      <c r="P259" s="5"/>
    </row>
    <row r="260" spans="1:16" x14ac:dyDescent="0.25">
      <c r="A260" t="s">
        <v>25</v>
      </c>
      <c r="B260" s="4"/>
      <c r="C260" s="60"/>
      <c r="D260" s="5"/>
      <c r="E260" s="4"/>
      <c r="F260" s="60"/>
      <c r="G260" s="5"/>
      <c r="H260" s="4"/>
      <c r="I260" s="60"/>
      <c r="J260" s="5"/>
      <c r="K260" s="4"/>
      <c r="L260" s="60"/>
      <c r="M260" s="5"/>
      <c r="N260" s="4"/>
      <c r="O260" s="60"/>
      <c r="P260" s="5"/>
    </row>
    <row r="261" spans="1:16" x14ac:dyDescent="0.25">
      <c r="A261" t="s">
        <v>26</v>
      </c>
      <c r="B261" s="4"/>
      <c r="C261" s="60"/>
      <c r="D261" s="5"/>
      <c r="E261" s="4"/>
      <c r="F261" s="60"/>
      <c r="G261" s="5"/>
      <c r="H261" s="4"/>
      <c r="I261" s="60"/>
      <c r="J261" s="5"/>
      <c r="K261" s="4"/>
      <c r="L261" s="60"/>
      <c r="M261" s="5"/>
      <c r="N261" s="4"/>
      <c r="O261" s="60"/>
      <c r="P261" s="5"/>
    </row>
    <row r="262" spans="1:16" x14ac:dyDescent="0.25">
      <c r="A262" t="s">
        <v>27</v>
      </c>
      <c r="B262" s="4"/>
      <c r="C262" s="60"/>
      <c r="D262" s="5"/>
      <c r="E262" s="4"/>
      <c r="F262" s="60"/>
      <c r="G262" s="5"/>
      <c r="H262" s="4"/>
      <c r="I262" s="60"/>
      <c r="J262" s="5"/>
      <c r="K262" s="4"/>
      <c r="L262" s="60"/>
      <c r="M262" s="5"/>
      <c r="N262" s="4"/>
      <c r="O262" s="60"/>
      <c r="P262" s="5"/>
    </row>
    <row r="263" spans="1:16" x14ac:dyDescent="0.25">
      <c r="A263" t="s">
        <v>28</v>
      </c>
      <c r="B263" s="4"/>
      <c r="C263" s="60"/>
      <c r="D263" s="5"/>
      <c r="E263" s="4"/>
      <c r="F263" s="60"/>
      <c r="G263" s="5"/>
      <c r="H263" s="4"/>
      <c r="I263" s="60"/>
      <c r="J263" s="5"/>
      <c r="K263" s="4"/>
      <c r="L263" s="60"/>
      <c r="M263" s="5"/>
      <c r="N263" s="4"/>
      <c r="O263" s="60"/>
      <c r="P263" s="5"/>
    </row>
    <row r="264" spans="1:16" x14ac:dyDescent="0.25">
      <c r="A264" t="s">
        <v>29</v>
      </c>
      <c r="B264" s="4"/>
      <c r="C264" s="60"/>
      <c r="D264" s="5"/>
      <c r="E264" s="4"/>
      <c r="F264" s="60"/>
      <c r="G264" s="5"/>
      <c r="H264" s="4"/>
      <c r="I264" s="60"/>
      <c r="J264" s="5"/>
      <c r="K264" s="4"/>
      <c r="L264" s="60"/>
      <c r="M264" s="5"/>
      <c r="N264" s="4"/>
      <c r="O264" s="60"/>
      <c r="P264" s="5"/>
    </row>
    <row r="265" spans="1:16" x14ac:dyDescent="0.25">
      <c r="A265" t="s">
        <v>30</v>
      </c>
      <c r="B265" s="4"/>
      <c r="C265" s="60"/>
      <c r="D265" s="5"/>
      <c r="E265" s="4"/>
      <c r="F265" s="60"/>
      <c r="G265" s="5"/>
      <c r="H265" s="4"/>
      <c r="I265" s="60"/>
      <c r="J265" s="5"/>
      <c r="K265" s="4"/>
      <c r="L265" s="60"/>
      <c r="M265" s="5"/>
      <c r="N265" s="4"/>
      <c r="O265" s="60"/>
      <c r="P265" s="5"/>
    </row>
    <row r="266" spans="1:16" x14ac:dyDescent="0.25">
      <c r="A266" t="s">
        <v>31</v>
      </c>
      <c r="B266" s="4"/>
      <c r="C266" s="60"/>
      <c r="D266" s="5"/>
      <c r="E266" s="4"/>
      <c r="F266" s="60"/>
      <c r="G266" s="5"/>
      <c r="H266" s="4"/>
      <c r="I266" s="60"/>
      <c r="J266" s="5"/>
      <c r="K266" s="4"/>
      <c r="L266" s="60"/>
      <c r="M266" s="5"/>
      <c r="N266" s="4"/>
      <c r="O266" s="60"/>
      <c r="P266" s="5"/>
    </row>
    <row r="267" spans="1:16" x14ac:dyDescent="0.25">
      <c r="A267" t="s">
        <v>32</v>
      </c>
      <c r="B267" s="4"/>
      <c r="C267" s="60"/>
      <c r="D267" s="5"/>
      <c r="E267" s="4"/>
      <c r="F267" s="60"/>
      <c r="G267" s="5"/>
      <c r="H267" s="4"/>
      <c r="I267" s="60"/>
      <c r="J267" s="5"/>
      <c r="K267" s="4"/>
      <c r="L267" s="60"/>
      <c r="M267" s="5"/>
      <c r="N267" s="4"/>
      <c r="O267" s="60"/>
      <c r="P267" s="5"/>
    </row>
    <row r="268" spans="1:16" x14ac:dyDescent="0.25">
      <c r="A268" t="s">
        <v>33</v>
      </c>
      <c r="B268" s="4"/>
      <c r="C268" s="60"/>
      <c r="D268" s="5"/>
      <c r="E268" s="4"/>
      <c r="F268" s="60"/>
      <c r="G268" s="5"/>
      <c r="H268" s="4"/>
      <c r="I268" s="60"/>
      <c r="J268" s="5"/>
      <c r="K268" s="4"/>
      <c r="L268" s="60"/>
      <c r="M268" s="5"/>
      <c r="N268" s="4"/>
      <c r="O268" s="60"/>
      <c r="P268" s="5"/>
    </row>
    <row r="269" spans="1:16" ht="15.75" thickBot="1" x14ac:dyDescent="0.3">
      <c r="A269" t="s">
        <v>34</v>
      </c>
      <c r="B269" s="61"/>
      <c r="C269" s="37"/>
      <c r="D269" s="38"/>
      <c r="E269" s="61"/>
      <c r="F269" s="37"/>
      <c r="G269" s="38"/>
      <c r="H269" s="61"/>
      <c r="I269" s="37"/>
      <c r="J269" s="38"/>
      <c r="K269" s="61"/>
      <c r="L269" s="37"/>
      <c r="M269" s="38"/>
      <c r="N269" s="61"/>
      <c r="O269" s="37"/>
      <c r="P269" s="38"/>
    </row>
    <row r="270" spans="1:16" ht="15.75" thickBot="1" x14ac:dyDescent="0.3"/>
    <row r="271" spans="1:16" x14ac:dyDescent="0.25">
      <c r="A271" t="s">
        <v>66</v>
      </c>
      <c r="B271" s="79" t="s">
        <v>110</v>
      </c>
      <c r="C271" s="80"/>
      <c r="D271" s="81"/>
      <c r="E271" s="79" t="s">
        <v>111</v>
      </c>
      <c r="F271" s="80"/>
      <c r="G271" s="81"/>
      <c r="H271" s="79" t="s">
        <v>112</v>
      </c>
      <c r="I271" s="80"/>
      <c r="J271" s="81"/>
      <c r="K271" s="79" t="s">
        <v>113</v>
      </c>
      <c r="L271" s="80"/>
      <c r="M271" s="81"/>
      <c r="N271" s="79" t="s">
        <v>114</v>
      </c>
      <c r="O271" s="80"/>
      <c r="P271" s="81"/>
    </row>
    <row r="272" spans="1:16" x14ac:dyDescent="0.25">
      <c r="B272" s="4" t="s">
        <v>65</v>
      </c>
      <c r="C272" s="60">
        <v>41</v>
      </c>
      <c r="D272" s="5"/>
      <c r="E272" s="4" t="s">
        <v>65</v>
      </c>
      <c r="F272" s="60">
        <v>42</v>
      </c>
      <c r="G272" s="5"/>
      <c r="H272" s="4" t="s">
        <v>65</v>
      </c>
      <c r="I272" s="60">
        <v>43</v>
      </c>
      <c r="J272" s="5"/>
      <c r="K272" s="4" t="s">
        <v>65</v>
      </c>
      <c r="L272" s="60">
        <v>44</v>
      </c>
      <c r="M272" s="5"/>
      <c r="N272" s="4" t="s">
        <v>65</v>
      </c>
      <c r="O272" s="60">
        <v>45</v>
      </c>
      <c r="P272" s="5"/>
    </row>
    <row r="273" spans="1:16" x14ac:dyDescent="0.25">
      <c r="A273" t="s">
        <v>0</v>
      </c>
      <c r="B273" s="4" t="s">
        <v>59</v>
      </c>
      <c r="C273" s="60" t="s">
        <v>68</v>
      </c>
      <c r="D273" s="5" t="s">
        <v>69</v>
      </c>
      <c r="E273" s="4" t="s">
        <v>59</v>
      </c>
      <c r="F273" s="60" t="s">
        <v>68</v>
      </c>
      <c r="G273" s="5" t="s">
        <v>69</v>
      </c>
      <c r="H273" s="4" t="s">
        <v>59</v>
      </c>
      <c r="I273" s="60" t="s">
        <v>68</v>
      </c>
      <c r="J273" s="5" t="s">
        <v>69</v>
      </c>
      <c r="K273" s="4" t="s">
        <v>59</v>
      </c>
      <c r="L273" s="60" t="s">
        <v>68</v>
      </c>
      <c r="M273" s="5" t="s">
        <v>69</v>
      </c>
      <c r="N273" s="4" t="s">
        <v>59</v>
      </c>
      <c r="O273" s="60" t="s">
        <v>68</v>
      </c>
      <c r="P273" s="5" t="s">
        <v>69</v>
      </c>
    </row>
    <row r="274" spans="1:16" x14ac:dyDescent="0.25">
      <c r="A274" t="s">
        <v>19</v>
      </c>
      <c r="B274" s="4"/>
      <c r="C274" s="60"/>
      <c r="D274" s="5"/>
      <c r="E274" s="4"/>
      <c r="F274" s="60"/>
      <c r="G274" s="5"/>
      <c r="H274" s="4"/>
      <c r="I274" s="60"/>
      <c r="J274" s="5"/>
      <c r="K274" s="4"/>
      <c r="L274" s="60"/>
      <c r="M274" s="5"/>
      <c r="N274" s="4"/>
      <c r="O274" s="60"/>
      <c r="P274" s="5"/>
    </row>
    <row r="275" spans="1:16" x14ac:dyDescent="0.25">
      <c r="A275" t="s">
        <v>20</v>
      </c>
      <c r="B275" s="4"/>
      <c r="C275" s="60"/>
      <c r="D275" s="5"/>
      <c r="E275" s="4"/>
      <c r="F275" s="60"/>
      <c r="G275" s="5"/>
      <c r="H275" s="4"/>
      <c r="I275" s="60"/>
      <c r="J275" s="5"/>
      <c r="K275" s="4"/>
      <c r="L275" s="60"/>
      <c r="M275" s="5"/>
      <c r="N275" s="4"/>
      <c r="O275" s="60"/>
      <c r="P275" s="5"/>
    </row>
    <row r="276" spans="1:16" x14ac:dyDescent="0.25">
      <c r="A276" t="s">
        <v>21</v>
      </c>
      <c r="B276" s="4"/>
      <c r="C276" s="60"/>
      <c r="D276" s="5"/>
      <c r="E276" s="4"/>
      <c r="F276" s="60"/>
      <c r="G276" s="5"/>
      <c r="H276" s="4"/>
      <c r="I276" s="60"/>
      <c r="J276" s="5"/>
      <c r="K276" s="4"/>
      <c r="L276" s="60"/>
      <c r="M276" s="5"/>
      <c r="N276" s="4"/>
      <c r="O276" s="60"/>
      <c r="P276" s="5"/>
    </row>
    <row r="277" spans="1:16" x14ac:dyDescent="0.25">
      <c r="A277" t="s">
        <v>22</v>
      </c>
      <c r="B277" s="4"/>
      <c r="C277" s="60"/>
      <c r="D277" s="5"/>
      <c r="E277" s="4"/>
      <c r="F277" s="60"/>
      <c r="G277" s="5"/>
      <c r="H277" s="4"/>
      <c r="I277" s="60"/>
      <c r="J277" s="5"/>
      <c r="K277" s="4"/>
      <c r="L277" s="60"/>
      <c r="M277" s="5"/>
      <c r="N277" s="4"/>
      <c r="O277" s="60"/>
      <c r="P277" s="5"/>
    </row>
    <row r="278" spans="1:16" x14ac:dyDescent="0.25">
      <c r="A278" t="s">
        <v>23</v>
      </c>
      <c r="B278" s="4"/>
      <c r="C278" s="60"/>
      <c r="D278" s="5"/>
      <c r="E278" s="4"/>
      <c r="F278" s="60"/>
      <c r="G278" s="5"/>
      <c r="H278" s="4"/>
      <c r="I278" s="60"/>
      <c r="J278" s="5"/>
      <c r="K278" s="4"/>
      <c r="L278" s="60"/>
      <c r="M278" s="5"/>
      <c r="N278" s="4"/>
      <c r="O278" s="60"/>
      <c r="P278" s="5"/>
    </row>
    <row r="279" spans="1:16" x14ac:dyDescent="0.25">
      <c r="A279" t="s">
        <v>24</v>
      </c>
      <c r="B279" s="4"/>
      <c r="C279" s="60"/>
      <c r="D279" s="5"/>
      <c r="E279" s="4"/>
      <c r="F279" s="60"/>
      <c r="G279" s="5"/>
      <c r="H279" s="4"/>
      <c r="I279" s="60"/>
      <c r="J279" s="5"/>
      <c r="K279" s="4"/>
      <c r="L279" s="60"/>
      <c r="M279" s="5"/>
      <c r="N279" s="4"/>
      <c r="O279" s="60"/>
      <c r="P279" s="5"/>
    </row>
    <row r="280" spans="1:16" x14ac:dyDescent="0.25">
      <c r="A280" t="s">
        <v>25</v>
      </c>
      <c r="B280" s="4"/>
      <c r="C280" s="60"/>
      <c r="D280" s="5"/>
      <c r="E280" s="4"/>
      <c r="F280" s="60"/>
      <c r="G280" s="5"/>
      <c r="H280" s="4"/>
      <c r="I280" s="60"/>
      <c r="J280" s="5"/>
      <c r="K280" s="4"/>
      <c r="L280" s="60"/>
      <c r="M280" s="5"/>
      <c r="N280" s="4"/>
      <c r="O280" s="60"/>
      <c r="P280" s="5"/>
    </row>
    <row r="281" spans="1:16" x14ac:dyDescent="0.25">
      <c r="A281" t="s">
        <v>26</v>
      </c>
      <c r="B281" s="4"/>
      <c r="C281" s="60"/>
      <c r="D281" s="5"/>
      <c r="E281" s="4"/>
      <c r="F281" s="60"/>
      <c r="G281" s="5"/>
      <c r="H281" s="4"/>
      <c r="I281" s="60"/>
      <c r="J281" s="5"/>
      <c r="K281" s="4"/>
      <c r="L281" s="60"/>
      <c r="M281" s="5"/>
      <c r="N281" s="4"/>
      <c r="O281" s="60"/>
      <c r="P281" s="5"/>
    </row>
    <row r="282" spans="1:16" x14ac:dyDescent="0.25">
      <c r="A282" t="s">
        <v>27</v>
      </c>
      <c r="B282" s="4"/>
      <c r="C282" s="60"/>
      <c r="D282" s="5"/>
      <c r="E282" s="4"/>
      <c r="F282" s="60"/>
      <c r="G282" s="5"/>
      <c r="H282" s="4"/>
      <c r="I282" s="60"/>
      <c r="J282" s="5"/>
      <c r="K282" s="4"/>
      <c r="L282" s="60"/>
      <c r="M282" s="5"/>
      <c r="N282" s="4"/>
      <c r="O282" s="60"/>
      <c r="P282" s="5"/>
    </row>
    <row r="283" spans="1:16" x14ac:dyDescent="0.25">
      <c r="A283" t="s">
        <v>28</v>
      </c>
      <c r="B283" s="4"/>
      <c r="C283" s="60"/>
      <c r="D283" s="5"/>
      <c r="E283" s="4"/>
      <c r="F283" s="60"/>
      <c r="G283" s="5"/>
      <c r="H283" s="4"/>
      <c r="I283" s="60"/>
      <c r="J283" s="5"/>
      <c r="K283" s="4"/>
      <c r="L283" s="60"/>
      <c r="M283" s="5"/>
      <c r="N283" s="4"/>
      <c r="O283" s="60"/>
      <c r="P283" s="5"/>
    </row>
    <row r="284" spans="1:16" x14ac:dyDescent="0.25">
      <c r="A284" t="s">
        <v>29</v>
      </c>
      <c r="B284" s="4"/>
      <c r="C284" s="60"/>
      <c r="D284" s="5"/>
      <c r="E284" s="4"/>
      <c r="F284" s="60"/>
      <c r="G284" s="5"/>
      <c r="H284" s="4"/>
      <c r="I284" s="60"/>
      <c r="J284" s="5"/>
      <c r="K284" s="4"/>
      <c r="L284" s="60"/>
      <c r="M284" s="5"/>
      <c r="N284" s="4"/>
      <c r="O284" s="60"/>
      <c r="P284" s="5"/>
    </row>
    <row r="285" spans="1:16" x14ac:dyDescent="0.25">
      <c r="A285" t="s">
        <v>30</v>
      </c>
      <c r="B285" s="4"/>
      <c r="C285" s="60"/>
      <c r="D285" s="5"/>
      <c r="E285" s="4"/>
      <c r="F285" s="60"/>
      <c r="G285" s="5"/>
      <c r="H285" s="4"/>
      <c r="I285" s="60"/>
      <c r="J285" s="5"/>
      <c r="K285" s="4"/>
      <c r="L285" s="60"/>
      <c r="M285" s="5"/>
      <c r="N285" s="4"/>
      <c r="O285" s="60"/>
      <c r="P285" s="5"/>
    </row>
    <row r="286" spans="1:16" x14ac:dyDescent="0.25">
      <c r="A286" t="s">
        <v>31</v>
      </c>
      <c r="B286" s="4"/>
      <c r="C286" s="60"/>
      <c r="D286" s="5"/>
      <c r="E286" s="4"/>
      <c r="F286" s="60"/>
      <c r="G286" s="5"/>
      <c r="H286" s="4"/>
      <c r="I286" s="60"/>
      <c r="J286" s="5"/>
      <c r="K286" s="4"/>
      <c r="L286" s="60"/>
      <c r="M286" s="5"/>
      <c r="N286" s="4"/>
      <c r="O286" s="60"/>
      <c r="P286" s="5"/>
    </row>
    <row r="287" spans="1:16" x14ac:dyDescent="0.25">
      <c r="A287" t="s">
        <v>32</v>
      </c>
      <c r="B287" s="4"/>
      <c r="C287" s="60"/>
      <c r="D287" s="5"/>
      <c r="E287" s="4"/>
      <c r="F287" s="60"/>
      <c r="G287" s="5"/>
      <c r="H287" s="4"/>
      <c r="I287" s="60"/>
      <c r="J287" s="5"/>
      <c r="K287" s="4"/>
      <c r="L287" s="60"/>
      <c r="M287" s="5"/>
      <c r="N287" s="4"/>
      <c r="O287" s="60"/>
      <c r="P287" s="5"/>
    </row>
    <row r="288" spans="1:16" x14ac:dyDescent="0.25">
      <c r="A288" t="s">
        <v>33</v>
      </c>
      <c r="B288" s="4"/>
      <c r="C288" s="60"/>
      <c r="D288" s="5"/>
      <c r="E288" s="4"/>
      <c r="F288" s="60"/>
      <c r="G288" s="5"/>
      <c r="H288" s="4"/>
      <c r="I288" s="60"/>
      <c r="J288" s="5"/>
      <c r="K288" s="4"/>
      <c r="L288" s="60"/>
      <c r="M288" s="5"/>
      <c r="N288" s="4"/>
      <c r="O288" s="60"/>
      <c r="P288" s="5"/>
    </row>
    <row r="289" spans="1:16" ht="15.75" thickBot="1" x14ac:dyDescent="0.3">
      <c r="A289" t="s">
        <v>34</v>
      </c>
      <c r="B289" s="61"/>
      <c r="C289" s="37"/>
      <c r="D289" s="38"/>
      <c r="E289" s="61"/>
      <c r="F289" s="37"/>
      <c r="G289" s="38"/>
      <c r="H289" s="61"/>
      <c r="I289" s="37"/>
      <c r="J289" s="38"/>
      <c r="K289" s="61"/>
      <c r="L289" s="37"/>
      <c r="M289" s="38"/>
      <c r="N289" s="61"/>
      <c r="O289" s="37"/>
      <c r="P289" s="38"/>
    </row>
  </sheetData>
  <sortState ref="A54:C69">
    <sortCondition descending="1" ref="B54:B69"/>
  </sortState>
  <mergeCells count="63">
    <mergeCell ref="Q52:R52"/>
    <mergeCell ref="B231:D231"/>
    <mergeCell ref="E231:G231"/>
    <mergeCell ref="H231:J231"/>
    <mergeCell ref="K231:M231"/>
    <mergeCell ref="B251:D251"/>
    <mergeCell ref="E251:G251"/>
    <mergeCell ref="H251:J251"/>
    <mergeCell ref="K251:M251"/>
    <mergeCell ref="N251:P251"/>
    <mergeCell ref="B271:D271"/>
    <mergeCell ref="E271:G271"/>
    <mergeCell ref="H271:J271"/>
    <mergeCell ref="K271:M271"/>
    <mergeCell ref="N271:P271"/>
    <mergeCell ref="E191:G191"/>
    <mergeCell ref="H191:J191"/>
    <mergeCell ref="K191:M191"/>
    <mergeCell ref="B211:D211"/>
    <mergeCell ref="E211:G211"/>
    <mergeCell ref="H211:J211"/>
    <mergeCell ref="K211:M211"/>
    <mergeCell ref="B191:D191"/>
    <mergeCell ref="B151:D151"/>
    <mergeCell ref="E151:G151"/>
    <mergeCell ref="H151:J151"/>
    <mergeCell ref="K151:M151"/>
    <mergeCell ref="B171:D171"/>
    <mergeCell ref="E171:G171"/>
    <mergeCell ref="H171:J171"/>
    <mergeCell ref="K171:M171"/>
    <mergeCell ref="B131:D131"/>
    <mergeCell ref="E131:G131"/>
    <mergeCell ref="H131:J131"/>
    <mergeCell ref="K131:M131"/>
    <mergeCell ref="N131:P131"/>
    <mergeCell ref="B91:D91"/>
    <mergeCell ref="E91:G91"/>
    <mergeCell ref="H91:J91"/>
    <mergeCell ref="B111:D111"/>
    <mergeCell ref="E111:G111"/>
    <mergeCell ref="H111:J111"/>
    <mergeCell ref="B71:D71"/>
    <mergeCell ref="E71:G71"/>
    <mergeCell ref="H71:J71"/>
    <mergeCell ref="K71:M71"/>
    <mergeCell ref="L1:M1"/>
    <mergeCell ref="X20:Z20"/>
    <mergeCell ref="A33:E33"/>
    <mergeCell ref="X1:Z1"/>
    <mergeCell ref="T1:W1"/>
    <mergeCell ref="F33:M33"/>
    <mergeCell ref="N33:P33"/>
    <mergeCell ref="Q33:R33"/>
    <mergeCell ref="N1:O1"/>
    <mergeCell ref="P1:Q1"/>
    <mergeCell ref="R1:S1"/>
    <mergeCell ref="B1:C1"/>
    <mergeCell ref="D1:E1"/>
    <mergeCell ref="F1:G1"/>
    <mergeCell ref="H1:I1"/>
    <mergeCell ref="J1:K1"/>
    <mergeCell ref="S33:V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2 Rankings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2021-03-02T16:22:41Z</dcterms:modified>
</cp:coreProperties>
</file>